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8235 01 Pol" sheetId="12" r:id="rId4"/>
    <sheet name="8235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'8235 01 Pol'!$1:$7</definedName>
    <definedName name="_xlnm.Print_Titles" localSheetId="4">'8235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'8235 01 Pol'!$A$1:$W$156</definedName>
    <definedName name="_xlnm.Print_Area" localSheetId="4">'8235 02 Pol'!$A$1:$W$130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G41"/>
  <c r="F41"/>
  <c r="G40"/>
  <c r="F40"/>
  <c r="H40" s="1"/>
  <c r="I40" s="1"/>
  <c r="G39"/>
  <c r="F39"/>
  <c r="F43" s="1"/>
  <c r="G23" s="1"/>
  <c r="A23" s="1"/>
  <c r="A24" s="1"/>
  <c r="G24" s="1"/>
  <c r="G120" i="13"/>
  <c r="BA118"/>
  <c r="BA25"/>
  <c r="G8"/>
  <c r="K8"/>
  <c r="O8"/>
  <c r="V8"/>
  <c r="G9"/>
  <c r="I9"/>
  <c r="I8" s="1"/>
  <c r="K9"/>
  <c r="M9"/>
  <c r="M8" s="1"/>
  <c r="O9"/>
  <c r="Q9"/>
  <c r="Q8" s="1"/>
  <c r="V9"/>
  <c r="G12"/>
  <c r="I12"/>
  <c r="I11" s="1"/>
  <c r="K12"/>
  <c r="M12"/>
  <c r="O12"/>
  <c r="Q12"/>
  <c r="Q11" s="1"/>
  <c r="V12"/>
  <c r="G13"/>
  <c r="M13" s="1"/>
  <c r="I13"/>
  <c r="K13"/>
  <c r="K11" s="1"/>
  <c r="O13"/>
  <c r="O11" s="1"/>
  <c r="Q13"/>
  <c r="V13"/>
  <c r="V11" s="1"/>
  <c r="I14"/>
  <c r="Q14"/>
  <c r="G15"/>
  <c r="G14" s="1"/>
  <c r="I15"/>
  <c r="K15"/>
  <c r="K14" s="1"/>
  <c r="O15"/>
  <c r="O14" s="1"/>
  <c r="Q15"/>
  <c r="V15"/>
  <c r="V14" s="1"/>
  <c r="G17"/>
  <c r="G16" s="1"/>
  <c r="I17"/>
  <c r="K17"/>
  <c r="K16" s="1"/>
  <c r="O17"/>
  <c r="O16" s="1"/>
  <c r="Q17"/>
  <c r="V17"/>
  <c r="V16" s="1"/>
  <c r="G18"/>
  <c r="I18"/>
  <c r="I16" s="1"/>
  <c r="K18"/>
  <c r="M18"/>
  <c r="O18"/>
  <c r="Q18"/>
  <c r="Q16" s="1"/>
  <c r="V18"/>
  <c r="G20"/>
  <c r="I20"/>
  <c r="I19" s="1"/>
  <c r="K20"/>
  <c r="M20"/>
  <c r="O20"/>
  <c r="Q20"/>
  <c r="Q19" s="1"/>
  <c r="V20"/>
  <c r="G21"/>
  <c r="M21" s="1"/>
  <c r="I21"/>
  <c r="K21"/>
  <c r="K19" s="1"/>
  <c r="O21"/>
  <c r="O19" s="1"/>
  <c r="Q21"/>
  <c r="V21"/>
  <c r="V19" s="1"/>
  <c r="G22"/>
  <c r="I22"/>
  <c r="K22"/>
  <c r="M22"/>
  <c r="O22"/>
  <c r="Q22"/>
  <c r="V22"/>
  <c r="G27"/>
  <c r="M27" s="1"/>
  <c r="I27"/>
  <c r="K27"/>
  <c r="O27"/>
  <c r="Q27"/>
  <c r="V27"/>
  <c r="G28"/>
  <c r="I28"/>
  <c r="K28"/>
  <c r="M28"/>
  <c r="O28"/>
  <c r="Q28"/>
  <c r="V28"/>
  <c r="G30"/>
  <c r="M30" s="1"/>
  <c r="I30"/>
  <c r="K30"/>
  <c r="O30"/>
  <c r="Q30"/>
  <c r="V30"/>
  <c r="G31"/>
  <c r="I31"/>
  <c r="K31"/>
  <c r="M31"/>
  <c r="O31"/>
  <c r="Q31"/>
  <c r="V31"/>
  <c r="G32"/>
  <c r="M32" s="1"/>
  <c r="I32"/>
  <c r="K32"/>
  <c r="O32"/>
  <c r="Q32"/>
  <c r="V32"/>
  <c r="G34"/>
  <c r="G33" s="1"/>
  <c r="I34"/>
  <c r="K34"/>
  <c r="K33" s="1"/>
  <c r="O34"/>
  <c r="O33" s="1"/>
  <c r="Q34"/>
  <c r="V34"/>
  <c r="V33" s="1"/>
  <c r="G36"/>
  <c r="I36"/>
  <c r="I33" s="1"/>
  <c r="K36"/>
  <c r="M36"/>
  <c r="O36"/>
  <c r="Q36"/>
  <c r="Q33" s="1"/>
  <c r="V36"/>
  <c r="G38"/>
  <c r="M38" s="1"/>
  <c r="I38"/>
  <c r="K38"/>
  <c r="O38"/>
  <c r="Q38"/>
  <c r="V38"/>
  <c r="G40"/>
  <c r="I40"/>
  <c r="K40"/>
  <c r="M40"/>
  <c r="O40"/>
  <c r="Q40"/>
  <c r="V40"/>
  <c r="G42"/>
  <c r="M42" s="1"/>
  <c r="I42"/>
  <c r="K42"/>
  <c r="O42"/>
  <c r="Q42"/>
  <c r="V42"/>
  <c r="G44"/>
  <c r="I44"/>
  <c r="K44"/>
  <c r="M44"/>
  <c r="O44"/>
  <c r="Q44"/>
  <c r="V44"/>
  <c r="G45"/>
  <c r="M45" s="1"/>
  <c r="I45"/>
  <c r="K45"/>
  <c r="O45"/>
  <c r="Q45"/>
  <c r="V45"/>
  <c r="G46"/>
  <c r="I46"/>
  <c r="K46"/>
  <c r="M46"/>
  <c r="O46"/>
  <c r="Q46"/>
  <c r="V46"/>
  <c r="G47"/>
  <c r="M47" s="1"/>
  <c r="I47"/>
  <c r="K47"/>
  <c r="O47"/>
  <c r="Q47"/>
  <c r="V47"/>
  <c r="G48"/>
  <c r="I48"/>
  <c r="K48"/>
  <c r="M48"/>
  <c r="O48"/>
  <c r="Q48"/>
  <c r="V48"/>
  <c r="G49"/>
  <c r="M49" s="1"/>
  <c r="I49"/>
  <c r="K49"/>
  <c r="O49"/>
  <c r="Q49"/>
  <c r="V49"/>
  <c r="G50"/>
  <c r="I50"/>
  <c r="K50"/>
  <c r="M50"/>
  <c r="O50"/>
  <c r="Q50"/>
  <c r="V50"/>
  <c r="G51"/>
  <c r="M51" s="1"/>
  <c r="I51"/>
  <c r="K51"/>
  <c r="O51"/>
  <c r="Q51"/>
  <c r="V51"/>
  <c r="G53"/>
  <c r="G52" s="1"/>
  <c r="I53"/>
  <c r="I52" s="1"/>
  <c r="K53"/>
  <c r="K52" s="1"/>
  <c r="M53"/>
  <c r="O53"/>
  <c r="O52" s="1"/>
  <c r="Q53"/>
  <c r="Q52" s="1"/>
  <c r="V53"/>
  <c r="V52" s="1"/>
  <c r="G54"/>
  <c r="M54" s="1"/>
  <c r="I54"/>
  <c r="K54"/>
  <c r="O54"/>
  <c r="Q54"/>
  <c r="V54"/>
  <c r="G55"/>
  <c r="I55"/>
  <c r="K55"/>
  <c r="M55"/>
  <c r="O55"/>
  <c r="Q55"/>
  <c r="V55"/>
  <c r="G56"/>
  <c r="M56" s="1"/>
  <c r="I56"/>
  <c r="K56"/>
  <c r="O56"/>
  <c r="Q56"/>
  <c r="V56"/>
  <c r="G57"/>
  <c r="I57"/>
  <c r="K57"/>
  <c r="M57"/>
  <c r="O57"/>
  <c r="Q57"/>
  <c r="V57"/>
  <c r="G60"/>
  <c r="I60"/>
  <c r="K60"/>
  <c r="M60"/>
  <c r="O60"/>
  <c r="Q60"/>
  <c r="V60"/>
  <c r="G63"/>
  <c r="I63"/>
  <c r="K63"/>
  <c r="M63"/>
  <c r="O63"/>
  <c r="Q63"/>
  <c r="V63"/>
  <c r="G65"/>
  <c r="I65"/>
  <c r="K65"/>
  <c r="M65"/>
  <c r="O65"/>
  <c r="Q65"/>
  <c r="V65"/>
  <c r="G67"/>
  <c r="I67"/>
  <c r="K67"/>
  <c r="M67"/>
  <c r="O67"/>
  <c r="Q67"/>
  <c r="V67"/>
  <c r="G68"/>
  <c r="I68"/>
  <c r="K68"/>
  <c r="M68"/>
  <c r="O68"/>
  <c r="Q68"/>
  <c r="V68"/>
  <c r="G69"/>
  <c r="I69"/>
  <c r="K69"/>
  <c r="M69"/>
  <c r="O69"/>
  <c r="Q69"/>
  <c r="V69"/>
  <c r="G70"/>
  <c r="I70"/>
  <c r="K70"/>
  <c r="M70"/>
  <c r="O70"/>
  <c r="Q70"/>
  <c r="V70"/>
  <c r="G71"/>
  <c r="I71"/>
  <c r="K71"/>
  <c r="M71"/>
  <c r="O71"/>
  <c r="Q71"/>
  <c r="V71"/>
  <c r="G72"/>
  <c r="I72"/>
  <c r="K72"/>
  <c r="M72"/>
  <c r="O72"/>
  <c r="Q72"/>
  <c r="V72"/>
  <c r="G73"/>
  <c r="I73"/>
  <c r="K73"/>
  <c r="M73"/>
  <c r="O73"/>
  <c r="Q73"/>
  <c r="V73"/>
  <c r="G74"/>
  <c r="I74"/>
  <c r="K74"/>
  <c r="M74"/>
  <c r="O74"/>
  <c r="Q74"/>
  <c r="V74"/>
  <c r="G76"/>
  <c r="I76"/>
  <c r="K76"/>
  <c r="M76"/>
  <c r="O76"/>
  <c r="Q76"/>
  <c r="V76"/>
  <c r="G78"/>
  <c r="I78"/>
  <c r="K78"/>
  <c r="M78"/>
  <c r="O78"/>
  <c r="Q78"/>
  <c r="V78"/>
  <c r="G79"/>
  <c r="I79"/>
  <c r="K79"/>
  <c r="M79"/>
  <c r="O79"/>
  <c r="Q79"/>
  <c r="V79"/>
  <c r="G80"/>
  <c r="M80" s="1"/>
  <c r="I80"/>
  <c r="K80"/>
  <c r="O80"/>
  <c r="Q80"/>
  <c r="V80"/>
  <c r="G81"/>
  <c r="I81"/>
  <c r="K81"/>
  <c r="M81"/>
  <c r="O81"/>
  <c r="Q81"/>
  <c r="V81"/>
  <c r="G82"/>
  <c r="I82"/>
  <c r="K82"/>
  <c r="M82"/>
  <c r="O82"/>
  <c r="Q82"/>
  <c r="V82"/>
  <c r="G83"/>
  <c r="M83" s="1"/>
  <c r="I83"/>
  <c r="K83"/>
  <c r="O83"/>
  <c r="Q83"/>
  <c r="V83"/>
  <c r="G84"/>
  <c r="I84"/>
  <c r="K84"/>
  <c r="M84"/>
  <c r="O84"/>
  <c r="Q84"/>
  <c r="V84"/>
  <c r="G85"/>
  <c r="I85"/>
  <c r="K85"/>
  <c r="M85"/>
  <c r="O85"/>
  <c r="Q85"/>
  <c r="V85"/>
  <c r="G86"/>
  <c r="I86"/>
  <c r="K86"/>
  <c r="M86"/>
  <c r="O86"/>
  <c r="Q86"/>
  <c r="V86"/>
  <c r="G87"/>
  <c r="I87"/>
  <c r="K87"/>
  <c r="M87"/>
  <c r="O87"/>
  <c r="Q87"/>
  <c r="V87"/>
  <c r="G89"/>
  <c r="I89"/>
  <c r="I88" s="1"/>
  <c r="K89"/>
  <c r="M89"/>
  <c r="O89"/>
  <c r="Q89"/>
  <c r="Q88" s="1"/>
  <c r="V89"/>
  <c r="G92"/>
  <c r="G88" s="1"/>
  <c r="I92"/>
  <c r="K92"/>
  <c r="K88" s="1"/>
  <c r="O92"/>
  <c r="O88" s="1"/>
  <c r="Q92"/>
  <c r="V92"/>
  <c r="V88" s="1"/>
  <c r="G93"/>
  <c r="I93"/>
  <c r="K93"/>
  <c r="M93"/>
  <c r="O93"/>
  <c r="Q93"/>
  <c r="V93"/>
  <c r="G95"/>
  <c r="M95" s="1"/>
  <c r="I95"/>
  <c r="K95"/>
  <c r="O95"/>
  <c r="Q95"/>
  <c r="V95"/>
  <c r="G96"/>
  <c r="I96"/>
  <c r="K96"/>
  <c r="M96"/>
  <c r="O96"/>
  <c r="Q96"/>
  <c r="V96"/>
  <c r="G97"/>
  <c r="M97" s="1"/>
  <c r="I97"/>
  <c r="K97"/>
  <c r="O97"/>
  <c r="Q97"/>
  <c r="V97"/>
  <c r="G98"/>
  <c r="I98"/>
  <c r="K98"/>
  <c r="M98"/>
  <c r="O98"/>
  <c r="Q98"/>
  <c r="V98"/>
  <c r="G100"/>
  <c r="I100"/>
  <c r="I99" s="1"/>
  <c r="K100"/>
  <c r="M100"/>
  <c r="O100"/>
  <c r="Q100"/>
  <c r="Q99" s="1"/>
  <c r="V100"/>
  <c r="G101"/>
  <c r="G99" s="1"/>
  <c r="I101"/>
  <c r="K101"/>
  <c r="K99" s="1"/>
  <c r="O101"/>
  <c r="O99" s="1"/>
  <c r="Q101"/>
  <c r="V101"/>
  <c r="V99" s="1"/>
  <c r="G103"/>
  <c r="G102" s="1"/>
  <c r="I103"/>
  <c r="K103"/>
  <c r="K102" s="1"/>
  <c r="O103"/>
  <c r="O102" s="1"/>
  <c r="Q103"/>
  <c r="V103"/>
  <c r="V102" s="1"/>
  <c r="G104"/>
  <c r="I104"/>
  <c r="I102" s="1"/>
  <c r="K104"/>
  <c r="M104"/>
  <c r="O104"/>
  <c r="Q104"/>
  <c r="Q102" s="1"/>
  <c r="V104"/>
  <c r="G106"/>
  <c r="I106"/>
  <c r="I105" s="1"/>
  <c r="K106"/>
  <c r="M106"/>
  <c r="O106"/>
  <c r="Q106"/>
  <c r="Q105" s="1"/>
  <c r="V106"/>
  <c r="G107"/>
  <c r="G105" s="1"/>
  <c r="I107"/>
  <c r="K107"/>
  <c r="K105" s="1"/>
  <c r="O107"/>
  <c r="O105" s="1"/>
  <c r="Q107"/>
  <c r="V107"/>
  <c r="V105" s="1"/>
  <c r="G108"/>
  <c r="I108"/>
  <c r="K108"/>
  <c r="M108"/>
  <c r="O108"/>
  <c r="Q108"/>
  <c r="V108"/>
  <c r="G109"/>
  <c r="K109"/>
  <c r="O109"/>
  <c r="V109"/>
  <c r="G110"/>
  <c r="I110"/>
  <c r="I109" s="1"/>
  <c r="K110"/>
  <c r="M110"/>
  <c r="M109" s="1"/>
  <c r="O110"/>
  <c r="Q110"/>
  <c r="Q109" s="1"/>
  <c r="V110"/>
  <c r="G112"/>
  <c r="I112"/>
  <c r="I111" s="1"/>
  <c r="K112"/>
  <c r="M112"/>
  <c r="O112"/>
  <c r="Q112"/>
  <c r="Q111" s="1"/>
  <c r="V112"/>
  <c r="G113"/>
  <c r="G111" s="1"/>
  <c r="I113"/>
  <c r="K113"/>
  <c r="K111" s="1"/>
  <c r="O113"/>
  <c r="O111" s="1"/>
  <c r="Q113"/>
  <c r="V113"/>
  <c r="V111" s="1"/>
  <c r="G115"/>
  <c r="G114" s="1"/>
  <c r="I115"/>
  <c r="K115"/>
  <c r="K114" s="1"/>
  <c r="O115"/>
  <c r="O114" s="1"/>
  <c r="Q115"/>
  <c r="V115"/>
  <c r="V114" s="1"/>
  <c r="G117"/>
  <c r="I117"/>
  <c r="I114" s="1"/>
  <c r="K117"/>
  <c r="M117"/>
  <c r="O117"/>
  <c r="Q117"/>
  <c r="Q114" s="1"/>
  <c r="V117"/>
  <c r="AE120"/>
  <c r="AF120"/>
  <c r="G146" i="12"/>
  <c r="BA144"/>
  <c r="BA142"/>
  <c r="BA101"/>
  <c r="BA86"/>
  <c r="G9"/>
  <c r="I9"/>
  <c r="I8" s="1"/>
  <c r="K9"/>
  <c r="M9"/>
  <c r="O9"/>
  <c r="Q9"/>
  <c r="Q8" s="1"/>
  <c r="V9"/>
  <c r="G10"/>
  <c r="M10" s="1"/>
  <c r="I10"/>
  <c r="K10"/>
  <c r="K8" s="1"/>
  <c r="O10"/>
  <c r="O8" s="1"/>
  <c r="Q10"/>
  <c r="V10"/>
  <c r="V8" s="1"/>
  <c r="G11"/>
  <c r="I11"/>
  <c r="K11"/>
  <c r="M11"/>
  <c r="O11"/>
  <c r="Q11"/>
  <c r="V11"/>
  <c r="G12"/>
  <c r="K12"/>
  <c r="O12"/>
  <c r="V12"/>
  <c r="G13"/>
  <c r="I13"/>
  <c r="I12" s="1"/>
  <c r="K13"/>
  <c r="M13"/>
  <c r="M12" s="1"/>
  <c r="O13"/>
  <c r="Q13"/>
  <c r="Q12" s="1"/>
  <c r="V13"/>
  <c r="G14"/>
  <c r="K14"/>
  <c r="O14"/>
  <c r="V14"/>
  <c r="G15"/>
  <c r="I15"/>
  <c r="I14" s="1"/>
  <c r="K15"/>
  <c r="M15"/>
  <c r="M14" s="1"/>
  <c r="O15"/>
  <c r="Q15"/>
  <c r="Q14" s="1"/>
  <c r="V15"/>
  <c r="G17"/>
  <c r="I17"/>
  <c r="I16" s="1"/>
  <c r="K17"/>
  <c r="M17"/>
  <c r="O17"/>
  <c r="Q17"/>
  <c r="Q16" s="1"/>
  <c r="V17"/>
  <c r="G18"/>
  <c r="M18" s="1"/>
  <c r="I18"/>
  <c r="K18"/>
  <c r="K16" s="1"/>
  <c r="O18"/>
  <c r="O16" s="1"/>
  <c r="Q18"/>
  <c r="V18"/>
  <c r="V16" s="1"/>
  <c r="G20"/>
  <c r="G19" s="1"/>
  <c r="I20"/>
  <c r="K20"/>
  <c r="K19" s="1"/>
  <c r="O20"/>
  <c r="O19" s="1"/>
  <c r="Q20"/>
  <c r="V20"/>
  <c r="V19" s="1"/>
  <c r="G21"/>
  <c r="I21"/>
  <c r="I19" s="1"/>
  <c r="K21"/>
  <c r="M21"/>
  <c r="O21"/>
  <c r="Q21"/>
  <c r="Q19" s="1"/>
  <c r="V21"/>
  <c r="G22"/>
  <c r="M22" s="1"/>
  <c r="I22"/>
  <c r="K22"/>
  <c r="O22"/>
  <c r="Q22"/>
  <c r="V22"/>
  <c r="G23"/>
  <c r="I23"/>
  <c r="K23"/>
  <c r="M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M26" s="1"/>
  <c r="I26"/>
  <c r="K26"/>
  <c r="O26"/>
  <c r="Q26"/>
  <c r="V26"/>
  <c r="G28"/>
  <c r="G27" s="1"/>
  <c r="I28"/>
  <c r="K28"/>
  <c r="K27" s="1"/>
  <c r="O28"/>
  <c r="O27" s="1"/>
  <c r="Q28"/>
  <c r="V28"/>
  <c r="V27" s="1"/>
  <c r="G29"/>
  <c r="I29"/>
  <c r="I27" s="1"/>
  <c r="K29"/>
  <c r="M29"/>
  <c r="O29"/>
  <c r="Q29"/>
  <c r="Q27" s="1"/>
  <c r="V29"/>
  <c r="G31"/>
  <c r="I31"/>
  <c r="I30" s="1"/>
  <c r="K31"/>
  <c r="M31"/>
  <c r="O31"/>
  <c r="Q31"/>
  <c r="Q30" s="1"/>
  <c r="V31"/>
  <c r="G32"/>
  <c r="M32" s="1"/>
  <c r="I32"/>
  <c r="K32"/>
  <c r="K30" s="1"/>
  <c r="O32"/>
  <c r="O30" s="1"/>
  <c r="Q32"/>
  <c r="V32"/>
  <c r="V30" s="1"/>
  <c r="G33"/>
  <c r="I33"/>
  <c r="K33"/>
  <c r="M33"/>
  <c r="O33"/>
  <c r="Q33"/>
  <c r="V33"/>
  <c r="G34"/>
  <c r="M34" s="1"/>
  <c r="I34"/>
  <c r="K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M38" s="1"/>
  <c r="I38"/>
  <c r="K38"/>
  <c r="O38"/>
  <c r="Q38"/>
  <c r="V38"/>
  <c r="G39"/>
  <c r="I39"/>
  <c r="K39"/>
  <c r="M39"/>
  <c r="O39"/>
  <c r="Q39"/>
  <c r="V39"/>
  <c r="G40"/>
  <c r="M40" s="1"/>
  <c r="I40"/>
  <c r="K40"/>
  <c r="O40"/>
  <c r="Q40"/>
  <c r="V40"/>
  <c r="G41"/>
  <c r="I41"/>
  <c r="K41"/>
  <c r="M41"/>
  <c r="O41"/>
  <c r="Q41"/>
  <c r="V41"/>
  <c r="G45"/>
  <c r="M45" s="1"/>
  <c r="I45"/>
  <c r="K45"/>
  <c r="O45"/>
  <c r="Q45"/>
  <c r="V45"/>
  <c r="G46"/>
  <c r="I46"/>
  <c r="K46"/>
  <c r="M46"/>
  <c r="O46"/>
  <c r="Q46"/>
  <c r="V46"/>
  <c r="G67"/>
  <c r="M67" s="1"/>
  <c r="I67"/>
  <c r="K67"/>
  <c r="O67"/>
  <c r="Q67"/>
  <c r="V67"/>
  <c r="G68"/>
  <c r="I68"/>
  <c r="K68"/>
  <c r="M68"/>
  <c r="O68"/>
  <c r="Q68"/>
  <c r="V68"/>
  <c r="G69"/>
  <c r="M69" s="1"/>
  <c r="I69"/>
  <c r="K69"/>
  <c r="O69"/>
  <c r="Q69"/>
  <c r="V69"/>
  <c r="G70"/>
  <c r="I70"/>
  <c r="K70"/>
  <c r="M70"/>
  <c r="O70"/>
  <c r="Q70"/>
  <c r="V70"/>
  <c r="G72"/>
  <c r="I72"/>
  <c r="I71" s="1"/>
  <c r="K72"/>
  <c r="M72"/>
  <c r="O72"/>
  <c r="Q72"/>
  <c r="Q71" s="1"/>
  <c r="V72"/>
  <c r="G74"/>
  <c r="M74" s="1"/>
  <c r="I74"/>
  <c r="K74"/>
  <c r="K71" s="1"/>
  <c r="O74"/>
  <c r="O71" s="1"/>
  <c r="Q74"/>
  <c r="V74"/>
  <c r="V71" s="1"/>
  <c r="G75"/>
  <c r="I75"/>
  <c r="K75"/>
  <c r="M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I79"/>
  <c r="K79"/>
  <c r="M79"/>
  <c r="O79"/>
  <c r="Q79"/>
  <c r="V79"/>
  <c r="G80"/>
  <c r="M80" s="1"/>
  <c r="I80"/>
  <c r="K80"/>
  <c r="O80"/>
  <c r="Q80"/>
  <c r="V80"/>
  <c r="G81"/>
  <c r="I81"/>
  <c r="K81"/>
  <c r="M81"/>
  <c r="O81"/>
  <c r="Q81"/>
  <c r="V81"/>
  <c r="G82"/>
  <c r="M82" s="1"/>
  <c r="I82"/>
  <c r="K82"/>
  <c r="O82"/>
  <c r="Q82"/>
  <c r="V82"/>
  <c r="G83"/>
  <c r="I83"/>
  <c r="K83"/>
  <c r="M83"/>
  <c r="O83"/>
  <c r="Q83"/>
  <c r="V83"/>
  <c r="G84"/>
  <c r="M84" s="1"/>
  <c r="I84"/>
  <c r="K84"/>
  <c r="O84"/>
  <c r="Q84"/>
  <c r="V84"/>
  <c r="G85"/>
  <c r="I85"/>
  <c r="K85"/>
  <c r="M85"/>
  <c r="O85"/>
  <c r="Q85"/>
  <c r="V85"/>
  <c r="G87"/>
  <c r="M87" s="1"/>
  <c r="I87"/>
  <c r="K87"/>
  <c r="O87"/>
  <c r="Q87"/>
  <c r="V87"/>
  <c r="G88"/>
  <c r="I88"/>
  <c r="K88"/>
  <c r="M88"/>
  <c r="O88"/>
  <c r="Q88"/>
  <c r="V88"/>
  <c r="G89"/>
  <c r="M89" s="1"/>
  <c r="I89"/>
  <c r="K89"/>
  <c r="O89"/>
  <c r="Q89"/>
  <c r="V89"/>
  <c r="G90"/>
  <c r="I90"/>
  <c r="K90"/>
  <c r="M90"/>
  <c r="O90"/>
  <c r="Q90"/>
  <c r="V90"/>
  <c r="G92"/>
  <c r="I92"/>
  <c r="I91" s="1"/>
  <c r="K92"/>
  <c r="M92"/>
  <c r="O92"/>
  <c r="Q92"/>
  <c r="Q91" s="1"/>
  <c r="V92"/>
  <c r="G93"/>
  <c r="M93" s="1"/>
  <c r="I93"/>
  <c r="K93"/>
  <c r="K91" s="1"/>
  <c r="O93"/>
  <c r="O91" s="1"/>
  <c r="Q93"/>
  <c r="V93"/>
  <c r="V91" s="1"/>
  <c r="G94"/>
  <c r="I94"/>
  <c r="K94"/>
  <c r="M94"/>
  <c r="O94"/>
  <c r="Q94"/>
  <c r="V94"/>
  <c r="G95"/>
  <c r="M95" s="1"/>
  <c r="I95"/>
  <c r="K95"/>
  <c r="O95"/>
  <c r="Q95"/>
  <c r="V95"/>
  <c r="G97"/>
  <c r="I97"/>
  <c r="K97"/>
  <c r="M97"/>
  <c r="O97"/>
  <c r="Q97"/>
  <c r="V97"/>
  <c r="G98"/>
  <c r="M98" s="1"/>
  <c r="I98"/>
  <c r="K98"/>
  <c r="O98"/>
  <c r="Q98"/>
  <c r="V98"/>
  <c r="G100"/>
  <c r="I100"/>
  <c r="K100"/>
  <c r="M100"/>
  <c r="O100"/>
  <c r="Q100"/>
  <c r="V100"/>
  <c r="G102"/>
  <c r="M102" s="1"/>
  <c r="I102"/>
  <c r="K102"/>
  <c r="O102"/>
  <c r="Q102"/>
  <c r="V102"/>
  <c r="G104"/>
  <c r="I104"/>
  <c r="K104"/>
  <c r="M104"/>
  <c r="O104"/>
  <c r="Q104"/>
  <c r="V104"/>
  <c r="G106"/>
  <c r="M106" s="1"/>
  <c r="I106"/>
  <c r="K106"/>
  <c r="O106"/>
  <c r="Q106"/>
  <c r="V106"/>
  <c r="G107"/>
  <c r="I107"/>
  <c r="K107"/>
  <c r="M107"/>
  <c r="O107"/>
  <c r="Q107"/>
  <c r="V107"/>
  <c r="G109"/>
  <c r="I109"/>
  <c r="I108" s="1"/>
  <c r="K109"/>
  <c r="M109"/>
  <c r="O109"/>
  <c r="Q109"/>
  <c r="Q108" s="1"/>
  <c r="V109"/>
  <c r="G110"/>
  <c r="M110" s="1"/>
  <c r="I110"/>
  <c r="K110"/>
  <c r="K108" s="1"/>
  <c r="O110"/>
  <c r="O108" s="1"/>
  <c r="Q110"/>
  <c r="V110"/>
  <c r="V108" s="1"/>
  <c r="G111"/>
  <c r="I111"/>
  <c r="K111"/>
  <c r="M111"/>
  <c r="O111"/>
  <c r="Q111"/>
  <c r="V111"/>
  <c r="G112"/>
  <c r="M112" s="1"/>
  <c r="I112"/>
  <c r="K112"/>
  <c r="O112"/>
  <c r="Q112"/>
  <c r="V112"/>
  <c r="G113"/>
  <c r="I113"/>
  <c r="K113"/>
  <c r="M113"/>
  <c r="O113"/>
  <c r="Q113"/>
  <c r="V113"/>
  <c r="G114"/>
  <c r="M114" s="1"/>
  <c r="I114"/>
  <c r="K114"/>
  <c r="O114"/>
  <c r="Q114"/>
  <c r="V114"/>
  <c r="G115"/>
  <c r="I115"/>
  <c r="K115"/>
  <c r="M115"/>
  <c r="O115"/>
  <c r="Q115"/>
  <c r="V115"/>
  <c r="G116"/>
  <c r="M116" s="1"/>
  <c r="I116"/>
  <c r="K116"/>
  <c r="O116"/>
  <c r="Q116"/>
  <c r="V116"/>
  <c r="G117"/>
  <c r="I117"/>
  <c r="K117"/>
  <c r="M117"/>
  <c r="O117"/>
  <c r="Q117"/>
  <c r="V117"/>
  <c r="G118"/>
  <c r="M118" s="1"/>
  <c r="I118"/>
  <c r="K118"/>
  <c r="O118"/>
  <c r="Q118"/>
  <c r="V118"/>
  <c r="G119"/>
  <c r="I119"/>
  <c r="K119"/>
  <c r="M119"/>
  <c r="O119"/>
  <c r="Q119"/>
  <c r="V119"/>
  <c r="G120"/>
  <c r="M120" s="1"/>
  <c r="I120"/>
  <c r="K120"/>
  <c r="O120"/>
  <c r="Q120"/>
  <c r="V120"/>
  <c r="G121"/>
  <c r="I121"/>
  <c r="K121"/>
  <c r="M121"/>
  <c r="O121"/>
  <c r="Q121"/>
  <c r="V121"/>
  <c r="G122"/>
  <c r="M122" s="1"/>
  <c r="I122"/>
  <c r="K122"/>
  <c r="O122"/>
  <c r="Q122"/>
  <c r="V122"/>
  <c r="G123"/>
  <c r="I123"/>
  <c r="K123"/>
  <c r="M123"/>
  <c r="O123"/>
  <c r="Q123"/>
  <c r="V123"/>
  <c r="G124"/>
  <c r="M124" s="1"/>
  <c r="I124"/>
  <c r="K124"/>
  <c r="O124"/>
  <c r="Q124"/>
  <c r="V124"/>
  <c r="G125"/>
  <c r="I125"/>
  <c r="K125"/>
  <c r="M125"/>
  <c r="O125"/>
  <c r="Q125"/>
  <c r="V125"/>
  <c r="G126"/>
  <c r="M126" s="1"/>
  <c r="I126"/>
  <c r="K126"/>
  <c r="O126"/>
  <c r="Q126"/>
  <c r="V126"/>
  <c r="G127"/>
  <c r="I127"/>
  <c r="K127"/>
  <c r="M127"/>
  <c r="O127"/>
  <c r="Q127"/>
  <c r="V127"/>
  <c r="G128"/>
  <c r="M128" s="1"/>
  <c r="I128"/>
  <c r="K128"/>
  <c r="O128"/>
  <c r="Q128"/>
  <c r="V128"/>
  <c r="G129"/>
  <c r="I129"/>
  <c r="K129"/>
  <c r="M129"/>
  <c r="O129"/>
  <c r="Q129"/>
  <c r="V129"/>
  <c r="G130"/>
  <c r="M130" s="1"/>
  <c r="I130"/>
  <c r="K130"/>
  <c r="O130"/>
  <c r="Q130"/>
  <c r="V130"/>
  <c r="G131"/>
  <c r="I131"/>
  <c r="K131"/>
  <c r="M131"/>
  <c r="O131"/>
  <c r="Q131"/>
  <c r="V131"/>
  <c r="G132"/>
  <c r="K132"/>
  <c r="O132"/>
  <c r="V132"/>
  <c r="G133"/>
  <c r="I133"/>
  <c r="I132" s="1"/>
  <c r="K133"/>
  <c r="M133"/>
  <c r="M132" s="1"/>
  <c r="O133"/>
  <c r="Q133"/>
  <c r="Q132" s="1"/>
  <c r="V133"/>
  <c r="G134"/>
  <c r="K134"/>
  <c r="O134"/>
  <c r="V134"/>
  <c r="G135"/>
  <c r="I135"/>
  <c r="I134" s="1"/>
  <c r="K135"/>
  <c r="M135"/>
  <c r="M134" s="1"/>
  <c r="O135"/>
  <c r="Q135"/>
  <c r="Q134" s="1"/>
  <c r="V135"/>
  <c r="G138"/>
  <c r="I138"/>
  <c r="I137" s="1"/>
  <c r="K138"/>
  <c r="M138"/>
  <c r="O138"/>
  <c r="Q138"/>
  <c r="Q137" s="1"/>
  <c r="V138"/>
  <c r="G140"/>
  <c r="M140" s="1"/>
  <c r="I140"/>
  <c r="K140"/>
  <c r="K137" s="1"/>
  <c r="O140"/>
  <c r="O137" s="1"/>
  <c r="Q140"/>
  <c r="V140"/>
  <c r="V137" s="1"/>
  <c r="G141"/>
  <c r="I141"/>
  <c r="K141"/>
  <c r="M141"/>
  <c r="O141"/>
  <c r="Q141"/>
  <c r="V141"/>
  <c r="G143"/>
  <c r="M143" s="1"/>
  <c r="I143"/>
  <c r="K143"/>
  <c r="O143"/>
  <c r="Q143"/>
  <c r="V143"/>
  <c r="AE146"/>
  <c r="AF146"/>
  <c r="I20" i="1"/>
  <c r="I19"/>
  <c r="I18"/>
  <c r="I17"/>
  <c r="I16"/>
  <c r="I73"/>
  <c r="J72" s="1"/>
  <c r="J63"/>
  <c r="J59"/>
  <c r="J55"/>
  <c r="J51"/>
  <c r="G43"/>
  <c r="G25" s="1"/>
  <c r="A25" s="1"/>
  <c r="A26" s="1"/>
  <c r="G26" s="1"/>
  <c r="H42"/>
  <c r="I42" s="1"/>
  <c r="H41"/>
  <c r="I41" s="1"/>
  <c r="H39"/>
  <c r="H43" s="1"/>
  <c r="J53" l="1"/>
  <c r="J57"/>
  <c r="J61"/>
  <c r="J65"/>
  <c r="J50"/>
  <c r="J52"/>
  <c r="J54"/>
  <c r="J56"/>
  <c r="J58"/>
  <c r="J60"/>
  <c r="J62"/>
  <c r="J64"/>
  <c r="J66"/>
  <c r="J67"/>
  <c r="J68"/>
  <c r="J69"/>
  <c r="J70"/>
  <c r="J71"/>
  <c r="G28"/>
  <c r="A27"/>
  <c r="A29" s="1"/>
  <c r="G29" s="1"/>
  <c r="G27" s="1"/>
  <c r="M52" i="13"/>
  <c r="M19"/>
  <c r="M11"/>
  <c r="M115"/>
  <c r="M114" s="1"/>
  <c r="M113"/>
  <c r="M111" s="1"/>
  <c r="M107"/>
  <c r="M105" s="1"/>
  <c r="M103"/>
  <c r="M102" s="1"/>
  <c r="M101"/>
  <c r="M99" s="1"/>
  <c r="M92"/>
  <c r="M88" s="1"/>
  <c r="G19"/>
  <c r="G11"/>
  <c r="M34"/>
  <c r="M33" s="1"/>
  <c r="M17"/>
  <c r="M16" s="1"/>
  <c r="M15"/>
  <c r="M14" s="1"/>
  <c r="M137" i="12"/>
  <c r="M108"/>
  <c r="M91"/>
  <c r="M30"/>
  <c r="M71"/>
  <c r="M16"/>
  <c r="M8"/>
  <c r="G137"/>
  <c r="G108"/>
  <c r="G91"/>
  <c r="G71"/>
  <c r="G30"/>
  <c r="G16"/>
  <c r="G8"/>
  <c r="M28"/>
  <c r="M27" s="1"/>
  <c r="M20"/>
  <c r="M19" s="1"/>
  <c r="I39" i="1"/>
  <c r="I43" s="1"/>
  <c r="I21"/>
  <c r="J28"/>
  <c r="J26"/>
  <c r="G38"/>
  <c r="F38"/>
  <c r="H32"/>
  <c r="J23"/>
  <c r="J24"/>
  <c r="J25"/>
  <c r="J27"/>
  <c r="E24"/>
  <c r="E26"/>
  <c r="J73" l="1"/>
  <c r="J41"/>
  <c r="J39"/>
  <c r="J43" s="1"/>
  <c r="J42"/>
  <c r="J4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Svobodová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Svobodová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<sst xmlns="http://schemas.openxmlformats.org/spreadsheetml/2006/main" count="1441" uniqueCount="526">
  <si>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</si>
  <si>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</si>
  <si>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</si>
  <si>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</si>
  <si>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</si>
  <si>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</si>
  <si>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</si>
  <si>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</si>
  <si>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</si>
  <si>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</si>
  <si>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</si>
  <si>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</si>
  <si>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</si>
  <si>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</si>
  <si>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</si>
  <si>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</si>
  <si>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</si>
  <si>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</si>
  <si>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</si>
  <si>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</si>
  <si>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</si>
  <si>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</si>
  <si>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</si>
  <si>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</si>
  <si>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</si>
  <si>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</si>
  <si>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</si>
  <si>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</si>
  <si>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</si>
  <si>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</si>
  <si>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</si>
  <si>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</si>
  <si>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</si>
  <si>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</si>
  <si>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</si>
  <si>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</si>
  <si>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</si>
  <si>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</si>
  <si>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</si>
  <si>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</si>
  <si>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</si>
  <si>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</si>
  <si>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</si>
  <si>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8235</t>
  </si>
  <si>
    <t>Oprava vytápění v objektu DD Budkov skupina I a III</t>
  </si>
  <si>
    <t>Kraj Vysočina</t>
  </si>
  <si>
    <t>Žižkova 1882/57</t>
  </si>
  <si>
    <t>Jihlava</t>
  </si>
  <si>
    <t>58601</t>
  </si>
  <si>
    <t>70890749</t>
  </si>
  <si>
    <t>CZ70890749</t>
  </si>
  <si>
    <t>4Z s.r.o.</t>
  </si>
  <si>
    <t>Dr. Suzy 956/28</t>
  </si>
  <si>
    <t>Třebíč-Podklášteří</t>
  </si>
  <si>
    <t>67401</t>
  </si>
  <si>
    <t>29355052</t>
  </si>
  <si>
    <t>CZ29355052</t>
  </si>
  <si>
    <t>Stavba</t>
  </si>
  <si>
    <t>DD Budkov skupina I a III</t>
  </si>
  <si>
    <t>01</t>
  </si>
  <si>
    <t>ÚT</t>
  </si>
  <si>
    <t>02</t>
  </si>
  <si>
    <t>ZTI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</si>
  <si>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</si>
  <si>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</si>
  <si>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</si>
  <si>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</si>
  <si>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</si>
  <si>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</si>
  <si>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</si>
  <si>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</si>
  <si>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</si>
  <si>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</si>
  <si>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</si>
  <si>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</si>
  <si>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</si>
  <si>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</si>
  <si>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</si>
  <si>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</si>
  <si>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</si>
  <si>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</si>
  <si>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</si>
  <si>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</si>
  <si>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</si>
  <si>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</si>
  <si>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</si>
  <si>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</si>
  <si>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</si>
  <si>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</si>
  <si>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</si>
  <si>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</si>
  <si>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</si>
  <si>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</si>
  <si>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</si>
  <si>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</si>
  <si>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</si>
  <si>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</si>
  <si>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</si>
  <si>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</si>
  <si>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</si>
  <si>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</si>
  <si>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771</t>
  </si>
  <si>
    <t>Podlahy z dlaždic a obklady</t>
  </si>
  <si>
    <t>783</t>
  </si>
  <si>
    <t>Nátěry</t>
  </si>
  <si>
    <t>799</t>
  </si>
  <si>
    <t>Ostatní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</si>
  <si>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</si>
  <si>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</si>
  <si>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</si>
  <si>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</si>
  <si>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</si>
  <si>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</si>
  <si>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</si>
  <si>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</si>
  <si>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</si>
  <si>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</si>
  <si>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</si>
  <si>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</si>
  <si>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</si>
  <si>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</si>
  <si>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</si>
  <si>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</si>
  <si>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</si>
  <si>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</si>
  <si>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</si>
  <si>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</si>
  <si>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</si>
  <si>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</si>
  <si>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</si>
  <si>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</si>
  <si>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</si>
  <si>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</si>
  <si>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</si>
  <si>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</si>
  <si>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</si>
  <si>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</si>
  <si>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340237212RT2</t>
  </si>
  <si>
    <t>Zazdívka otvorů pl.0,25m2,cihlami tl.zdi nad 10 cm, s použitím suché maltové směsi</t>
  </si>
  <si>
    <t>kus</t>
  </si>
  <si>
    <t>RTS 18/ II</t>
  </si>
  <si>
    <t>Indiv</t>
  </si>
  <si>
    <t>POL1_</t>
  </si>
  <si>
    <t>2</t>
  </si>
  <si>
    <t>Oprava ukončení komínové hlavy</t>
  </si>
  <si>
    <t xml:space="preserve">ks    </t>
  </si>
  <si>
    <t>Vlastní</t>
  </si>
  <si>
    <t>Montážní  plošina  včetně dopravy</t>
  </si>
  <si>
    <t>612401291RT2</t>
  </si>
  <si>
    <t>Omítka malých ploch vnitřních stěn do 0,25 m2, vápennou štukovovou omítkou</t>
  </si>
  <si>
    <t>953921121R00</t>
  </si>
  <si>
    <t>Dvířka komínová plechová</t>
  </si>
  <si>
    <t>970031018R00</t>
  </si>
  <si>
    <t>Vrtání jádrové do zdiva cihelného d 14-18 mm</t>
  </si>
  <si>
    <t>m</t>
  </si>
  <si>
    <t>970033018R00</t>
  </si>
  <si>
    <t>Příp. za jádr. vrt. ve H nad 1,5 m cihel d 14-18mm</t>
  </si>
  <si>
    <t>713470811R00</t>
  </si>
  <si>
    <t>Odstranění snímatelných izolačních pouzder z potrubí</t>
  </si>
  <si>
    <t>m2</t>
  </si>
  <si>
    <t>72217</t>
  </si>
  <si>
    <t>Potrubní izolační pouzdra z kamenné vlny kašírovaná hliníkovou fólií, tl. stěny 25 mm, vnější  průměr 28 mm , včetně montáže</t>
  </si>
  <si>
    <t xml:space="preserve">m     </t>
  </si>
  <si>
    <t>72218</t>
  </si>
  <si>
    <t>Potrubní izolační pouzdra z kamenné vlny kašírovaná hliníkovou fólií, tl. stěny 25 mm, vnější  průměr 35 mm , včetně montáže</t>
  </si>
  <si>
    <t>72220</t>
  </si>
  <si>
    <t>Potrubní izolační pouzdra z kamenné vlny kašírovaná hliníkovou fólií, tl. stěny 50 mm, vnější průměr 54 mm , včetně montáže</t>
  </si>
  <si>
    <t>72250</t>
  </si>
  <si>
    <t>Tepelná izolace   rozdělovače a sběrače, včetně montáže</t>
  </si>
  <si>
    <t>72251</t>
  </si>
  <si>
    <t>Tepelná izolace hydraulického vyrovnávače dynamických tlaků, včetně montáže</t>
  </si>
  <si>
    <t>998713201R00</t>
  </si>
  <si>
    <t>Přesun hmot pro izolace tepelné, výšky do 6 m</t>
  </si>
  <si>
    <t>POL7_</t>
  </si>
  <si>
    <t>73001</t>
  </si>
  <si>
    <t>Topná zkouška</t>
  </si>
  <si>
    <t xml:space="preserve">hod   </t>
  </si>
  <si>
    <t>73003</t>
  </si>
  <si>
    <t>Zaškolení obsluhy</t>
  </si>
  <si>
    <t>soubor</t>
  </si>
  <si>
    <t>731200826R00</t>
  </si>
  <si>
    <t>Demontáž kotle ocel.,kapal./plyn, do 60 kW</t>
  </si>
  <si>
    <t>731249126R00</t>
  </si>
  <si>
    <t>Montáž kotle ocel.teplov.,kapalina/plyn do 52 kW</t>
  </si>
  <si>
    <t>731341140R00</t>
  </si>
  <si>
    <t>Hadice napouštěcí pryžové D 20/28</t>
  </si>
  <si>
    <t>731391811R00</t>
  </si>
  <si>
    <t>Vypouštění vody z kotlů samospádem do 5 m2</t>
  </si>
  <si>
    <t>731 05</t>
  </si>
  <si>
    <t>Modul VR 70-směšovací modul pro multiMATIC 700(VRC) pro druhý topný okruh    včerně montáže</t>
  </si>
  <si>
    <t>731 06</t>
  </si>
  <si>
    <t>Modul VR 71- přídavný  modul pro   multiMATIC 700(VRC) ovládání třetího směšovacího okruhu, včetně montáže</t>
  </si>
  <si>
    <t>731 07</t>
  </si>
  <si>
    <t>Připojovací adaptér 80/80pro kotle ecoTEC plus , včetně montáže</t>
  </si>
  <si>
    <t>73101</t>
  </si>
  <si>
    <t>Zpráva o revizi spalinové cesty</t>
  </si>
  <si>
    <t>73102</t>
  </si>
  <si>
    <t>Uvedení kotle do provozu</t>
  </si>
  <si>
    <t>73103</t>
  </si>
  <si>
    <t>Kontrolní měření spalin</t>
  </si>
  <si>
    <t>73104</t>
  </si>
  <si>
    <t xml:space="preserve">Plynový závěsný kondenzační kotel VAILLANT VU 356/5-5 ecoTEC plus </t>
  </si>
  <si>
    <t>sbr</t>
  </si>
  <si>
    <t>POP</t>
  </si>
  <si>
    <t>Kaskádový modul VR32 - 1 ks</t>
  </si>
  <si>
    <t>73106</t>
  </si>
  <si>
    <t xml:space="preserve">Montáž a oživení regulace </t>
  </si>
  <si>
    <t>73156</t>
  </si>
  <si>
    <t xml:space="preserve">Spalinový systém ALMEVA </t>
  </si>
  <si>
    <t>Kaskáda + kouřovod:</t>
  </si>
  <si>
    <t>LIK T - kus pro přívod vzduchu 60-80/100 - 2 ks</t>
  </si>
  <si>
    <t>trubka s hrdlem 0,5m , DN125 - 1 ks</t>
  </si>
  <si>
    <t/>
  </si>
  <si>
    <t>Komín:</t>
  </si>
  <si>
    <t>pateční koleno flex 87st.s kotvením DN 125/145 - 1 ks</t>
  </si>
  <si>
    <t>flexibilní trubka 1 m(30mRl.)  DN145/125 - 9 ks</t>
  </si>
  <si>
    <t>revizní T-kus flex/flex  DN145/145  - 1 ks</t>
  </si>
  <si>
    <t>komínová hlavice flex (komplet) plast černá - 1 ks</t>
  </si>
  <si>
    <t>distanční objímka universální  - 6 ks</t>
  </si>
  <si>
    <t>hrdlo - hrdlo (pro sání)  DN80  - 2 ks</t>
  </si>
  <si>
    <t>revizní T-kus s měřícím otvorem (redukovaný)  DN80/110  - 1 ks</t>
  </si>
  <si>
    <t>trubkový díl s 87st. odbočkou  DN110/80  - 1 ks</t>
  </si>
  <si>
    <t>trubka s hrdlem 1 m DN110 -1 ks</t>
  </si>
  <si>
    <t>trubka s hrdlem  0,5 m DN110 -1 ks</t>
  </si>
  <si>
    <t>73158</t>
  </si>
  <si>
    <t xml:space="preserve">Montáž spalinového systému  </t>
  </si>
  <si>
    <t xml:space="preserve">sada  </t>
  </si>
  <si>
    <t>73166</t>
  </si>
  <si>
    <t>Demontáž stávajících vložek  a vyčištění komínového průduchu</t>
  </si>
  <si>
    <t>998731201R00</t>
  </si>
  <si>
    <t>Přesun hmot pro kotelny, výšky do 6 m</t>
  </si>
  <si>
    <t>731890801R00</t>
  </si>
  <si>
    <t>Přemístění vybouraných hmot - kotelny, H do 6 m</t>
  </si>
  <si>
    <t>t</t>
  </si>
  <si>
    <t>POL8_</t>
  </si>
  <si>
    <t>732111128R00</t>
  </si>
  <si>
    <t xml:space="preserve">Tělesa rozdělovačů a sběračů DN 100 dl 1m včetně antikozního nátěru </t>
  </si>
  <si>
    <t>Včetně tělesa základní délky 1 m, dna a odvodňovacího hrdla.</t>
  </si>
  <si>
    <t>732111314R00</t>
  </si>
  <si>
    <t>Trubková hrdla rozděl. a sběr. bez přírub, DN 25</t>
  </si>
  <si>
    <t>732111318R00</t>
  </si>
  <si>
    <t>Trubková hrdla rozděl. a sběr. bez přírub, DN 50</t>
  </si>
  <si>
    <t>732110811R00</t>
  </si>
  <si>
    <t>Demontáž těles rozdělovačů a sběračů, DN 100 mm</t>
  </si>
  <si>
    <t>732199100RM1</t>
  </si>
  <si>
    <t>Montáž orientačního štítku, včetně dodávky štítku</t>
  </si>
  <si>
    <t>732320812R00</t>
  </si>
  <si>
    <t>Demontáž expanzní nádoby</t>
  </si>
  <si>
    <t>732331516R00</t>
  </si>
  <si>
    <t>Nádoby expanzní tlak.s memb.Expanzomat, 80 l</t>
  </si>
  <si>
    <t>732349101R00</t>
  </si>
  <si>
    <t>Montáž anuloidu  - průtok 4 m3/hod</t>
  </si>
  <si>
    <t>732429111R00</t>
  </si>
  <si>
    <t>Montáž čerpadel oběhových spirálních, DN 25</t>
  </si>
  <si>
    <t>732420811R00</t>
  </si>
  <si>
    <t>Demontáž čerpadel oběhových spirálních DN 25</t>
  </si>
  <si>
    <t>73201</t>
  </si>
  <si>
    <t>Revize tlakových nádob výchozí</t>
  </si>
  <si>
    <t>73202</t>
  </si>
  <si>
    <t>Revize tlakových nádob provozní</t>
  </si>
  <si>
    <t>73251</t>
  </si>
  <si>
    <t xml:space="preserve">Hydraulický vyrovnávač dynamických tlaků HVDT 2" -  průtok 4,2m3/h </t>
  </si>
  <si>
    <t>POL3_</t>
  </si>
  <si>
    <t>Včetně automatického odvzdušňovacího ventilu, odkalovací armatury, protipřirub a základního antikorozního nátěru.</t>
  </si>
  <si>
    <t>73253</t>
  </si>
  <si>
    <t xml:space="preserve">Čerpadlo teplovodní oběhové, elektronicky řízené MAGNA 3   25-80 </t>
  </si>
  <si>
    <t>73254</t>
  </si>
  <si>
    <t xml:space="preserve">Čerpadlo teplovodní oběhové, elektronicky řízené MAGNA 3 , 25-60 </t>
  </si>
  <si>
    <t>998732201R00</t>
  </si>
  <si>
    <t>Přesun hmot pro strojovny, výšky do 6 m</t>
  </si>
  <si>
    <t>732890801R00</t>
  </si>
  <si>
    <t>Přemístění vybouraných hmot - strojovny, H do 6 m</t>
  </si>
  <si>
    <t>733110808R00</t>
  </si>
  <si>
    <t>Demontáž potrubí ocelového závitového do DN 50</t>
  </si>
  <si>
    <t>733120815R00</t>
  </si>
  <si>
    <t>Demontáž potrubí z hladkých trubek D 38</t>
  </si>
  <si>
    <t>733141102R00</t>
  </si>
  <si>
    <t>Odvzdušňovací nádobky z trub.ocelových do DN 50</t>
  </si>
  <si>
    <t>733163105R00</t>
  </si>
  <si>
    <t>Potrubí z měděných trubek D 28 x 1,5 mm</t>
  </si>
  <si>
    <t>Včetně pomocného lešení o výšce podlahy do 1900 mm a pro zatížení do 1,5 kPa.</t>
  </si>
  <si>
    <t>733163106R00</t>
  </si>
  <si>
    <t>Potrubí z měděných trubek vytápění D 35 x 1,5 mm</t>
  </si>
  <si>
    <t>733163108R00</t>
  </si>
  <si>
    <t>Potrubí z měděných trubek D 54 x 2,0 mm</t>
  </si>
  <si>
    <t>733193810R00</t>
  </si>
  <si>
    <t>Rozřezání konzol pro potrubí</t>
  </si>
  <si>
    <t>Včetně demontáže konzol, podpěr a výložníků zakotvených do zdiva jednostranně. Je - li nosná konstrukce vetknuta do zdiva oboustranně, určuje se počet rozřezání dvojnásobným množstvím.</t>
  </si>
  <si>
    <t>733190106R00</t>
  </si>
  <si>
    <t>Tlaková zkouška potrubí  do DN 32</t>
  </si>
  <si>
    <t>Včetně dodávky vody, uzavření a zabezpečení konců potrubí.</t>
  </si>
  <si>
    <t>733190108R00</t>
  </si>
  <si>
    <t>Tlaková zkouška potrubí  DN 50</t>
  </si>
  <si>
    <t>998733201R00</t>
  </si>
  <si>
    <t>Přesun hmot pro rozvody potrubí, výšky do 6 m</t>
  </si>
  <si>
    <t>733890801R00</t>
  </si>
  <si>
    <t>Přemístění vybouraných hmot - potrubí, H do 6 m</t>
  </si>
  <si>
    <t>734209125R00</t>
  </si>
  <si>
    <t>Montáž armatur závitových,se 3závity, G 1</t>
  </si>
  <si>
    <t>734200811R00</t>
  </si>
  <si>
    <t>Demontáž armatur s 1závitem do G 1/2</t>
  </si>
  <si>
    <t>734200812R00</t>
  </si>
  <si>
    <t>Demontáž armatur s 1závitem do G 1</t>
  </si>
  <si>
    <t>734200822R00</t>
  </si>
  <si>
    <t>Demontáž armatur se 2závity do G 1</t>
  </si>
  <si>
    <t>734211113R00</t>
  </si>
  <si>
    <t>Ventily odvzdušňovací, G 3/8"</t>
  </si>
  <si>
    <t>734235123R00</t>
  </si>
  <si>
    <t>Kohout kulový,2xvnitřní záv. GIACOMINI R250D DN 25</t>
  </si>
  <si>
    <t>734235125R00</t>
  </si>
  <si>
    <t>Kohout kulový,2xvnitřní záv. GIACOMINI R250D DN 40</t>
  </si>
  <si>
    <t>734245123R00</t>
  </si>
  <si>
    <t>Ventil zpětný,2xvnitřní závit GIACOMINI R60 DN 25</t>
  </si>
  <si>
    <t>734245125R00</t>
  </si>
  <si>
    <t>Ventil zpětný,2xvnitřní závit GIACOMINI R60 DN 40</t>
  </si>
  <si>
    <t>734265314R00</t>
  </si>
  <si>
    <t>Šroubení topenářské, přímé, DN 25</t>
  </si>
  <si>
    <t>734265316R00</t>
  </si>
  <si>
    <t>Šroubení topenářské, přímé, DN 40</t>
  </si>
  <si>
    <t>734291113R00</t>
  </si>
  <si>
    <t>Kohouty plnící a vypouštěcí G 1/2</t>
  </si>
  <si>
    <t>734295216R00</t>
  </si>
  <si>
    <t>Filtr, vnitřní-vnitřní z. GIACOMINI R74A DN 50</t>
  </si>
  <si>
    <t>734290812R00</t>
  </si>
  <si>
    <t>Demontáž armatur směšovacích.3cest. Mix A, DN 25</t>
  </si>
  <si>
    <t>734415113R00</t>
  </si>
  <si>
    <t>Teploměr s jímkou D 63 mm, DN 15</t>
  </si>
  <si>
    <t>734410811R00</t>
  </si>
  <si>
    <t>Demontáž teploměrů přímých a rohových</t>
  </si>
  <si>
    <t>734421150R00</t>
  </si>
  <si>
    <t>Tlakoměr deformační 0-6 bar, D 100, včetně kondenzační smyčky a tlakoměrného kohoutu</t>
  </si>
  <si>
    <t>734420811R00</t>
  </si>
  <si>
    <t>Demontáž tlakoměrů se spodním přípojením</t>
  </si>
  <si>
    <t>73402</t>
  </si>
  <si>
    <t xml:space="preserve">Bezpečnostní uzávěr MK ventil  se zajištěním pro expanzní nádobu DN25 </t>
  </si>
  <si>
    <t xml:space="preserve">kus    </t>
  </si>
  <si>
    <t>73455</t>
  </si>
  <si>
    <t>Servopohon s 3-bodovým řízením, 230V, 60s, 6Nm, včetně montáže</t>
  </si>
  <si>
    <t>73452</t>
  </si>
  <si>
    <t>Trojcestný směšovací ventil ESBE VRG 131 , DN 25, Kvs 6,3</t>
  </si>
  <si>
    <t>998734201R00</t>
  </si>
  <si>
    <t>Přesun hmot pro armatury, výšky do 6 m</t>
  </si>
  <si>
    <t>734890801R00</t>
  </si>
  <si>
    <t>Přemístění demontovaných hmot - armatur, H do 6 m</t>
  </si>
  <si>
    <t xml:space="preserve"> Zakabelování  elektrickými kabely, osvětlení , propoejení včetně montáže a revize</t>
  </si>
  <si>
    <t>005124010R</t>
  </si>
  <si>
    <t>Koordinační činnost</t>
  </si>
  <si>
    <t>Soubor</t>
  </si>
  <si>
    <t>POL99_8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</si>
  <si>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</si>
  <si>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</si>
  <si>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</si>
  <si>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</si>
  <si>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00523  R</t>
  </si>
  <si>
    <t>Kompletace atestů, certifikátů, revizních zpráv a ostatních dokladů potřebných k předání díla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</si>
  <si>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</si>
  <si>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</si>
  <si>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</si>
  <si>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</si>
  <si>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</si>
  <si>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</si>
  <si>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</si>
  <si>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</si>
  <si>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</si>
  <si>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Plynový závěsný kondenzační kotel VAILLANT VU 356/5-5 ecoTEC plus  - 2 ks</t>
  </si>
  <si>
    <t>Ekvitermní regulace multiMATIC 700 - 1 ks</t>
  </si>
  <si>
    <t>kaskádový paket AXIAL pro dva kotle se ZK DN 80 , 125/80 - 1 ks</t>
  </si>
  <si>
    <t>trubka s hrdlem 0,25 , DN125  - 1 ks</t>
  </si>
  <si>
    <t>revizní koleno 87 st., DN125 - 1 ks</t>
  </si>
  <si>
    <t>Sání:</t>
  </si>
  <si>
    <t>END</t>
  </si>
  <si>
    <t>612421331R00</t>
  </si>
  <si>
    <t>Oprava vápen.omítek stěn do 30 % pl. - štukových</t>
  </si>
  <si>
    <t>Včetně pomocného pracovního lešení o výšce podlahy do 1900 mm a pro zatížení do 1,5 kPa.</t>
  </si>
  <si>
    <t>631312611RT2</t>
  </si>
  <si>
    <t>Mazanina betonová tl. 5 - 8 cm C 16/20</t>
  </si>
  <si>
    <t>m3</t>
  </si>
  <si>
    <t>632922911R00</t>
  </si>
  <si>
    <t>Kladení dlaždic 30 x 30 cm na terče plastové</t>
  </si>
  <si>
    <t>919735122R00</t>
  </si>
  <si>
    <t>Řezání stávajícího betonového krytu tl. 5 - 10 cm</t>
  </si>
  <si>
    <t>965081713RT2</t>
  </si>
  <si>
    <t>Bourání dlažeb keramických tl.10 mm, nad 1 m2, sbíječka, dlaždice keramické</t>
  </si>
  <si>
    <t>970031130R00</t>
  </si>
  <si>
    <t>Vrtání jádrové do zdiva cihelného do D 130 mm</t>
  </si>
  <si>
    <t>1</t>
  </si>
  <si>
    <t xml:space="preserve">Krycí mřížka  15x15xcm barvy bílé </t>
  </si>
  <si>
    <t>978</t>
  </si>
  <si>
    <t>Oškrábání  omítek vnitřních stěn  sanační bruskou</t>
  </si>
  <si>
    <t>979086112R00</t>
  </si>
  <si>
    <t>Nakládání nebo překládání suti a vybouraných hmot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</si>
  <si>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</si>
  <si>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</si>
  <si>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</si>
  <si>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</si>
  <si>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</si>
  <si>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</si>
  <si>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</si>
  <si>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</si>
  <si>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</si>
  <si>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</si>
  <si>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</si>
  <si>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979083116R00</t>
  </si>
  <si>
    <t>Vodorovné přemístění suti na skládku do 5000 m</t>
  </si>
  <si>
    <t>979990001R00</t>
  </si>
  <si>
    <t>Poplatek za skládku stavební suti</t>
  </si>
  <si>
    <t>721170963R00</t>
  </si>
  <si>
    <t>Oprava - propojení dosavadního potrubí PVC D 75</t>
  </si>
  <si>
    <t>721170973R00</t>
  </si>
  <si>
    <t>Oprava potrubí z PVC, krácení trub D 75 mm</t>
  </si>
  <si>
    <t>721176102R00</t>
  </si>
  <si>
    <t>Potrubí HT připojovací D 40 x 1,8 mm</t>
  </si>
  <si>
    <t>Potrubí včetně tvarovek. Bez zednických výpomocí.</t>
  </si>
  <si>
    <t>721176103R00</t>
  </si>
  <si>
    <t>Potrubí HT připojovací D 50 x 1,8 mm</t>
  </si>
  <si>
    <t>721176104R00</t>
  </si>
  <si>
    <t>Potrubí HT připojovací D 75 x 1,9 mm</t>
  </si>
  <si>
    <t>721171803R00</t>
  </si>
  <si>
    <t>Demontáž potrubí z PVC do D 75 mm</t>
  </si>
  <si>
    <t>721194103R00</t>
  </si>
  <si>
    <t>Vyvedení odpadních výpustek D 32 x 1,8</t>
  </si>
  <si>
    <t>721223427RT2</t>
  </si>
  <si>
    <t>Vpusť podlahová se zápachovou uzávěrkou HL 510N, D 40/50 mm, samočisticí, izol. soupr. bez fólie</t>
  </si>
  <si>
    <t>721210812R00</t>
  </si>
  <si>
    <t>Demontáž vpusti DN 70</t>
  </si>
  <si>
    <t>721290111R00</t>
  </si>
  <si>
    <t>Zkouška těsnosti kanalizace vodou DN 125</t>
  </si>
  <si>
    <t>721300922R00</t>
  </si>
  <si>
    <t>Pročištění ležatých svodů do DN 300</t>
  </si>
  <si>
    <t>998721201R00</t>
  </si>
  <si>
    <t>Přesun hmot pro vnitřní kanalizaci, výšky do 6 m</t>
  </si>
  <si>
    <t>721290821R00</t>
  </si>
  <si>
    <t>Přesun vybouraných hmot - kanalizace, H do 6 m</t>
  </si>
  <si>
    <t>722170801R00</t>
  </si>
  <si>
    <t>Demontáž rozvodů vody z plastů do D 32</t>
  </si>
  <si>
    <t>722170804R00</t>
  </si>
  <si>
    <t>Demontáž rozvodů vody z plastů do D 63</t>
  </si>
  <si>
    <t>722172914R00</t>
  </si>
  <si>
    <t>Propojení plastového potrubí polyf. D 32 mm</t>
  </si>
  <si>
    <t>722171914R00</t>
  </si>
  <si>
    <t>Odříznutí plastové trubky D 32 mm</t>
  </si>
  <si>
    <t>722172311R00</t>
  </si>
  <si>
    <t>Potrubí z PPR, studená, D 20x2,8 mm, vč.zed.výpom.</t>
  </si>
  <si>
    <t>Potrubí včetně tvarovek a zednických výpomocí.</t>
  </si>
  <si>
    <t>722172313R00</t>
  </si>
  <si>
    <t>Potrubí z PPR, studená, D 32x4,4 mm, vč.zed.výpom.</t>
  </si>
  <si>
    <t>722181222RU1</t>
  </si>
  <si>
    <t>Izolace návleková MIRELON POLAR tl. stěny 9 mm, vnitřní průměr 32 mm</t>
  </si>
  <si>
    <t>V položce je kalkulována dodávka izolační trubice, spon a lepicí pásky.</t>
  </si>
  <si>
    <t>722181224RU1</t>
  </si>
  <si>
    <t>Izolace návleková MIRELON POLAR tl. stěny 20 mm, vnitřní průměr 32 mm</t>
  </si>
  <si>
    <t>722190225R00</t>
  </si>
  <si>
    <t>Přípojky vodovodní pro pevné připojení DN 40</t>
  </si>
  <si>
    <t>722190901R00</t>
  </si>
  <si>
    <t>Uzavření/otevření vodovodního potrubí při opravě</t>
  </si>
  <si>
    <t>722220851R00</t>
  </si>
  <si>
    <t>Demontáž armatur s jedním závitem G 3/4</t>
  </si>
  <si>
    <t>722220853R00</t>
  </si>
  <si>
    <t>Demontáž armatur s jedním závitem G 6/4</t>
  </si>
  <si>
    <t>722221122R00</t>
  </si>
  <si>
    <t>Kohout kulový s připojením na hadici DN15 x DN20</t>
  </si>
  <si>
    <t>722235643R00</t>
  </si>
  <si>
    <t>Klapka zpětná vodorovná DN 25</t>
  </si>
  <si>
    <t>722237123R00</t>
  </si>
  <si>
    <t>722280106R00</t>
  </si>
  <si>
    <t>Tlaková zkouška vodovodního potrubí DN 32</t>
  </si>
  <si>
    <t>722290234R00</t>
  </si>
  <si>
    <t>Proplach a dezinfekce vodovod.potrubí DN 80</t>
  </si>
  <si>
    <t>Včetně dodání desinfekčního prostředku.</t>
  </si>
  <si>
    <t>732219315R00</t>
  </si>
  <si>
    <t>Montáž ohříváků vody stojat.PN 0,6-0,6,do 1000 l</t>
  </si>
  <si>
    <t>010</t>
  </si>
  <si>
    <t xml:space="preserve">Kontrola zásobníkového ohřívače vody </t>
  </si>
  <si>
    <t>Expanzní nádoba REFIX 18 l vřetně montáže</t>
  </si>
  <si>
    <t>04</t>
  </si>
  <si>
    <t>Tlakoměr deformační 0-6 bar, D 100, včetně kondenzační smyčky a tlakoměrného kohoutu, včetně montáže</t>
  </si>
  <si>
    <t>05</t>
  </si>
  <si>
    <t>Termostatický směšovací ventil ESBE VTA 532 , 35-50 st.C DN 25 včetně montáže</t>
  </si>
  <si>
    <t>06</t>
  </si>
  <si>
    <t>Servopohon ARA 651 3-bodový elektrický  230 VAC  6Nm , 60s ESBE, včetně montáže</t>
  </si>
  <si>
    <t>07</t>
  </si>
  <si>
    <t>Zásobníkový ohřívač vody nerezový ACV Smart320,objem 320l včetně izolace</t>
  </si>
  <si>
    <t>08</t>
  </si>
  <si>
    <t xml:space="preserve">Výchozí revize tlakových nádob </t>
  </si>
  <si>
    <t>09</t>
  </si>
  <si>
    <t>Provozní revize tlakových nádob</t>
  </si>
  <si>
    <t>998722201R00</t>
  </si>
  <si>
    <t>Přesun hmot pro vnitřní vodovod, výšky do 6 m</t>
  </si>
  <si>
    <t>723120204R00</t>
  </si>
  <si>
    <t>Potrubí ocelové závitové černé svařované DN 25</t>
  </si>
  <si>
    <t>723120804R00</t>
  </si>
  <si>
    <t>Demontáž potrubí svařovaného závitového do DN 25</t>
  </si>
  <si>
    <t>723190203R00</t>
  </si>
  <si>
    <t>Přípojka plynovodu, trubky závitové černé DN 20</t>
  </si>
  <si>
    <t>Včetně vyvedení a upevnění výpustek.</t>
  </si>
  <si>
    <t>723190907R00</t>
  </si>
  <si>
    <t>Odvzdušnění a napuštění plynového potrubí</t>
  </si>
  <si>
    <t>723190913R00</t>
  </si>
  <si>
    <t>Navaření odbočky na plynové potrubí DN 20</t>
  </si>
  <si>
    <t>723235112R00</t>
  </si>
  <si>
    <t>Kohout kulový,vnitřní-vnitřní z. IVAR.KK G51 DN 20</t>
  </si>
  <si>
    <t>12</t>
  </si>
  <si>
    <t>Výchozí revize plynovodu</t>
  </si>
  <si>
    <t>725334301RT1</t>
  </si>
  <si>
    <t>Nálevka se sifonem PP HL21, DN 32 , plynové kotle</t>
  </si>
  <si>
    <t>725530152R00</t>
  </si>
  <si>
    <t>Ventil pojistný TE 1847 DN 15</t>
  </si>
  <si>
    <t>732212815R00</t>
  </si>
  <si>
    <t>Demontáž ohříváků zásobníkových stojat.do 1600 l</t>
  </si>
  <si>
    <t>732214813R00</t>
  </si>
  <si>
    <t>Vypuštění vody z ohříváků o obsahu do 630 l</t>
  </si>
  <si>
    <t>771101210RT1</t>
  </si>
  <si>
    <t>Penetrace podkladu pod dlažby, penetrační nátěr Primer G</t>
  </si>
  <si>
    <t>771471034R00</t>
  </si>
  <si>
    <t>Obklad soklíků keram.stupňov.do MC, H 10 cm</t>
  </si>
  <si>
    <t>Dlažba 30x30x0,9cm</t>
  </si>
  <si>
    <t xml:space="preserve">m2    </t>
  </si>
  <si>
    <t>783414340R00</t>
  </si>
  <si>
    <t>Nátěr olejový potrubí do DN 50 mm Z +2x +1x email</t>
  </si>
  <si>
    <t>RTS 12/ I</t>
  </si>
  <si>
    <t>799000004T00</t>
  </si>
  <si>
    <t>Zpracování a kompletace dokumentace skutečného, provedení - 3x v tištěné a 1x elektronické podobě</t>
  </si>
  <si>
    <t>soub</t>
  </si>
  <si>
    <t>POL1_7</t>
  </si>
  <si>
    <t>799000005T00</t>
  </si>
  <si>
    <t>Kompletace atestů, certifikátů, revizních zpráv a, ostatních dokladů potřebných k předání a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</si>
</sst>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2" t="s">
        <v>40</v>
      </c>
    </row>
    <row r="2" spans="1:7" ht="57.75" customHeight="1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6"/>
  <sheetViews>
    <sheetView showGridLines="0" topLeftCell="B18" zoomScaleNormal="100" zoomScaleSheetLayoutView="75" workbookViewId="0">
      <selection activeCell="O31" sqref="O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7" t="s">
        <v>38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>
      <c r="A2" s="3"/>
      <c r="B2" s="73" t="s">
        <v>24</v>
      </c>
      <c r="C2" s="74"/>
      <c r="D2" s="75" t="s">
        <v>43</v>
      </c>
      <c r="E2" s="214" t="s">
        <v>44</v>
      </c>
      <c r="F2" s="215"/>
      <c r="G2" s="215"/>
      <c r="H2" s="215"/>
      <c r="I2" s="215"/>
      <c r="J2" s="216"/>
      <c r="O2" s="2"/>
    </row>
    <row r="3" spans="1:15" ht="27" hidden="1" customHeight="1">
      <c r="A3" s="3"/>
      <c r="B3" s="76"/>
      <c r="C3" s="74"/>
      <c r="D3" s="77"/>
      <c r="E3" s="217"/>
      <c r="F3" s="218"/>
      <c r="G3" s="218"/>
      <c r="H3" s="218"/>
      <c r="I3" s="218"/>
      <c r="J3" s="219"/>
    </row>
    <row r="4" spans="1:15" ht="23.25" customHeight="1">
      <c r="A4" s="3"/>
      <c r="B4" s="78"/>
      <c r="C4" s="79"/>
      <c r="D4" s="80"/>
      <c r="E4" s="227"/>
      <c r="F4" s="227"/>
      <c r="G4" s="227"/>
      <c r="H4" s="227"/>
      <c r="I4" s="227"/>
      <c r="J4" s="228"/>
    </row>
    <row r="5" spans="1:15" ht="24" customHeight="1">
      <c r="A5" s="3"/>
      <c r="B5" s="41" t="s">
        <v>23</v>
      </c>
      <c r="C5" s="4"/>
      <c r="D5" s="81" t="s">
        <v>45</v>
      </c>
      <c r="E5" s="24"/>
      <c r="F5" s="24"/>
      <c r="G5" s="24"/>
      <c r="H5" s="26" t="s">
        <v>42</v>
      </c>
      <c r="I5" s="81" t="s">
        <v>49</v>
      </c>
      <c r="J5" s="10"/>
    </row>
    <row r="6" spans="1:15" ht="15.75" customHeight="1">
      <c r="A6" s="3"/>
      <c r="B6" s="36"/>
      <c r="C6" s="24"/>
      <c r="D6" s="81" t="s">
        <v>46</v>
      </c>
      <c r="E6" s="24"/>
      <c r="F6" s="24"/>
      <c r="G6" s="24"/>
      <c r="H6" s="26" t="s">
        <v>36</v>
      </c>
      <c r="I6" s="81" t="s">
        <v>50</v>
      </c>
      <c r="J6" s="10"/>
    </row>
    <row r="7" spans="1:15" ht="15.75" customHeight="1">
      <c r="A7" s="3"/>
      <c r="B7" s="37"/>
      <c r="C7" s="25"/>
      <c r="D7" s="83" t="s">
        <v>48</v>
      </c>
      <c r="E7" s="82" t="s">
        <v>47</v>
      </c>
      <c r="F7" s="30"/>
      <c r="G7" s="30"/>
      <c r="H7" s="31"/>
      <c r="I7" s="30"/>
      <c r="J7" s="45"/>
    </row>
    <row r="8" spans="1:15" ht="24" hidden="1" customHeight="1">
      <c r="A8" s="3"/>
      <c r="B8" s="41" t="s">
        <v>21</v>
      </c>
      <c r="C8" s="4"/>
      <c r="D8" s="84" t="s">
        <v>51</v>
      </c>
      <c r="E8" s="4"/>
      <c r="F8" s="4"/>
      <c r="G8" s="40"/>
      <c r="H8" s="26" t="s">
        <v>42</v>
      </c>
      <c r="I8" s="81" t="s">
        <v>55</v>
      </c>
      <c r="J8" s="10"/>
    </row>
    <row r="9" spans="1:15" ht="15.75" hidden="1" customHeight="1">
      <c r="A9" s="3"/>
      <c r="B9" s="3"/>
      <c r="C9" s="4"/>
      <c r="D9" s="84" t="s">
        <v>52</v>
      </c>
      <c r="E9" s="4"/>
      <c r="F9" s="4"/>
      <c r="G9" s="40"/>
      <c r="H9" s="26" t="s">
        <v>36</v>
      </c>
      <c r="I9" s="81" t="s">
        <v>56</v>
      </c>
      <c r="J9" s="10"/>
    </row>
    <row r="10" spans="1:15" ht="15.75" hidden="1" customHeight="1">
      <c r="A10" s="3"/>
      <c r="B10" s="46"/>
      <c r="C10" s="25"/>
      <c r="D10" s="86" t="s">
        <v>54</v>
      </c>
      <c r="E10" s="85" t="s">
        <v>53</v>
      </c>
      <c r="F10" s="49"/>
      <c r="G10" s="47"/>
      <c r="H10" s="47"/>
      <c r="I10" s="48"/>
      <c r="J10" s="45"/>
    </row>
    <row r="11" spans="1:15" ht="24" customHeight="1">
      <c r="A11" s="3"/>
      <c r="B11" s="41" t="s">
        <v>20</v>
      </c>
      <c r="C11" s="4"/>
      <c r="D11" s="221"/>
      <c r="E11" s="221"/>
      <c r="F11" s="221"/>
      <c r="G11" s="221"/>
      <c r="H11" s="26" t="s">
        <v>42</v>
      </c>
      <c r="I11" s="88"/>
      <c r="J11" s="10"/>
    </row>
    <row r="12" spans="1:15" ht="15.75" customHeight="1">
      <c r="A12" s="3"/>
      <c r="B12" s="36"/>
      <c r="C12" s="24"/>
      <c r="D12" s="226"/>
      <c r="E12" s="226"/>
      <c r="F12" s="226"/>
      <c r="G12" s="226"/>
      <c r="H12" s="26" t="s">
        <v>36</v>
      </c>
      <c r="I12" s="88"/>
      <c r="J12" s="10"/>
    </row>
    <row r="13" spans="1:15" ht="15.75" customHeight="1">
      <c r="A13" s="3"/>
      <c r="B13" s="37"/>
      <c r="C13" s="25"/>
      <c r="D13" s="87"/>
      <c r="E13" s="229"/>
      <c r="F13" s="230"/>
      <c r="G13" s="230"/>
      <c r="H13" s="27"/>
      <c r="I13" s="30"/>
      <c r="J13" s="45"/>
    </row>
    <row r="14" spans="1:15" ht="24" hidden="1" customHeight="1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>
      <c r="A15" s="3"/>
      <c r="B15" s="46" t="s">
        <v>34</v>
      </c>
      <c r="C15" s="66"/>
      <c r="D15" s="47"/>
      <c r="E15" s="220"/>
      <c r="F15" s="220"/>
      <c r="G15" s="222"/>
      <c r="H15" s="222"/>
      <c r="I15" s="222" t="s">
        <v>31</v>
      </c>
      <c r="J15" s="223"/>
    </row>
    <row r="16" spans="1:15" ht="23.25" customHeight="1">
      <c r="A16" s="140" t="s">
        <v>26</v>
      </c>
      <c r="B16" s="51" t="s">
        <v>26</v>
      </c>
      <c r="C16" s="52"/>
      <c r="D16" s="53"/>
      <c r="E16" s="211"/>
      <c r="F16" s="212"/>
      <c r="G16" s="211"/>
      <c r="H16" s="212"/>
      <c r="I16" s="211">
        <f>SUMIF(F50:F72,A16,I50:I72)+SUMIF(F50:F72,"PSU",I50:I72)</f>
        <v>0</v>
      </c>
      <c r="J16" s="213"/>
    </row>
    <row r="17" spans="1:10" ht="23.25" customHeight="1">
      <c r="A17" s="140" t="s">
        <v>27</v>
      </c>
      <c r="B17" s="51" t="s">
        <v>27</v>
      </c>
      <c r="C17" s="52"/>
      <c r="D17" s="53"/>
      <c r="E17" s="211"/>
      <c r="F17" s="212"/>
      <c r="G17" s="211"/>
      <c r="H17" s="212"/>
      <c r="I17" s="211">
        <f>SUMIF(F50:F72,A17,I50:I72)</f>
        <v>0</v>
      </c>
      <c r="J17" s="213"/>
    </row>
    <row r="18" spans="1:10" ht="23.25" customHeight="1">
      <c r="A18" s="140" t="s">
        <v>28</v>
      </c>
      <c r="B18" s="51" t="s">
        <v>28</v>
      </c>
      <c r="C18" s="52"/>
      <c r="D18" s="53"/>
      <c r="E18" s="211"/>
      <c r="F18" s="212"/>
      <c r="G18" s="211"/>
      <c r="H18" s="212"/>
      <c r="I18" s="211">
        <f>SUMIF(F50:F72,A18,I50:I72)</f>
        <v>0</v>
      </c>
      <c r="J18" s="213"/>
    </row>
    <row r="19" spans="1:10" ht="23.25" customHeight="1">
      <c r="A19" s="140" t="s">
        <v>109</v>
      </c>
      <c r="B19" s="51" t="s">
        <v>29</v>
      </c>
      <c r="C19" s="52"/>
      <c r="D19" s="53"/>
      <c r="E19" s="211"/>
      <c r="F19" s="212"/>
      <c r="G19" s="211"/>
      <c r="H19" s="212"/>
      <c r="I19" s="211">
        <f>SUMIF(F50:F72,A19,I50:I72)</f>
        <v>0</v>
      </c>
      <c r="J19" s="213"/>
    </row>
    <row r="20" spans="1:10" ht="23.25" customHeight="1">
      <c r="A20" s="140" t="s">
        <v>110</v>
      </c>
      <c r="B20" s="51" t="s">
        <v>30</v>
      </c>
      <c r="C20" s="52"/>
      <c r="D20" s="53"/>
      <c r="E20" s="211"/>
      <c r="F20" s="212"/>
      <c r="G20" s="211"/>
      <c r="H20" s="212"/>
      <c r="I20" s="211">
        <f>SUMIF(F50:F72,A20,I50:I72)</f>
        <v>0</v>
      </c>
      <c r="J20" s="213"/>
    </row>
    <row r="21" spans="1:10" ht="23.25" customHeight="1">
      <c r="A21" s="3"/>
      <c r="B21" s="68" t="s">
        <v>31</v>
      </c>
      <c r="C21" s="69"/>
      <c r="D21" s="70"/>
      <c r="E21" s="224"/>
      <c r="F21" s="225"/>
      <c r="G21" s="224"/>
      <c r="H21" s="225"/>
      <c r="I21" s="224">
        <f>SUM(I16:J20)</f>
        <v>0</v>
      </c>
      <c r="J21" s="236"/>
    </row>
    <row r="22" spans="1:10" ht="33" customHeight="1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234">
        <f>ZakladDPHSniVypocet</f>
        <v>0</v>
      </c>
      <c r="H23" s="235"/>
      <c r="I23" s="235"/>
      <c r="J23" s="56" t="str">
        <f t="shared" ref="J23:J28" si="0">Mena</f>
        <v>CZK</v>
      </c>
    </row>
    <row r="24" spans="1:10" ht="23.25" customHeight="1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232">
        <f>IF(A24&gt;50, ROUNDUP(A23, 0), ROUNDDOWN(A23, 0))</f>
        <v>0</v>
      </c>
      <c r="H24" s="233"/>
      <c r="I24" s="233"/>
      <c r="J24" s="56" t="str">
        <f t="shared" si="0"/>
        <v>CZK</v>
      </c>
    </row>
    <row r="25" spans="1:10" ht="23.25" customHeight="1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234">
        <f>ZakladDPHZaklVypocet</f>
        <v>0</v>
      </c>
      <c r="H25" s="235"/>
      <c r="I25" s="235"/>
      <c r="J25" s="56" t="str">
        <f t="shared" si="0"/>
        <v>CZK</v>
      </c>
    </row>
    <row r="26" spans="1:10" ht="23.25" customHeight="1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208">
        <f>IF(A26&gt;50, ROUNDUP(A25, 0), ROUNDDOWN(A25, 0))</f>
        <v>0</v>
      </c>
      <c r="H26" s="209"/>
      <c r="I26" s="209"/>
      <c r="J26" s="50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210">
        <f>CenaCelkem-(ZakladDPHSni+DPHSni+ZakladDPHZakl+DPHZakl)</f>
        <v>0</v>
      </c>
      <c r="H27" s="210"/>
      <c r="I27" s="210"/>
      <c r="J27" s="57" t="str">
        <f t="shared" si="0"/>
        <v>CZK</v>
      </c>
    </row>
    <row r="28" spans="1:10" ht="27.75" hidden="1" customHeight="1" thickBot="1">
      <c r="A28" s="3"/>
      <c r="B28" s="117" t="s">
        <v>25</v>
      </c>
      <c r="C28" s="118"/>
      <c r="D28" s="118"/>
      <c r="E28" s="119"/>
      <c r="F28" s="120"/>
      <c r="G28" s="238">
        <f>ZakladDPHSniVypocet+ZakladDPHZaklVypocet</f>
        <v>0</v>
      </c>
      <c r="H28" s="238"/>
      <c r="I28" s="238"/>
      <c r="J28" s="121" t="str">
        <f t="shared" si="0"/>
        <v>CZK</v>
      </c>
    </row>
    <row r="29" spans="1:10" ht="27.75" customHeight="1" thickBot="1">
      <c r="A29" s="3">
        <f>(A27-INT(A27))*100</f>
        <v>0</v>
      </c>
      <c r="B29" s="117" t="s">
        <v>37</v>
      </c>
      <c r="C29" s="122"/>
      <c r="D29" s="122"/>
      <c r="E29" s="122"/>
      <c r="F29" s="122"/>
      <c r="G29" s="237">
        <f>IF(A29&gt;50, ROUNDUP(A27, 0), ROUNDDOWN(A27, 0))</f>
        <v>0</v>
      </c>
      <c r="H29" s="237"/>
      <c r="I29" s="237"/>
      <c r="J29" s="123" t="s">
        <v>64</v>
      </c>
    </row>
    <row r="30" spans="1:10" ht="12.75" customHeight="1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43567</v>
      </c>
      <c r="I32" s="34"/>
      <c r="J32" s="11"/>
    </row>
    <row r="33" spans="1:10" ht="47.25" customHeight="1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>
      <c r="A34" s="28"/>
      <c r="B34" s="28"/>
      <c r="C34" s="29"/>
      <c r="D34" s="239"/>
      <c r="E34" s="240"/>
      <c r="F34" s="29"/>
      <c r="G34" s="239"/>
      <c r="H34" s="240"/>
      <c r="I34" s="240"/>
      <c r="J34" s="33"/>
    </row>
    <row r="35" spans="1:10" ht="12.75" customHeight="1">
      <c r="A35" s="3"/>
      <c r="B35" s="3"/>
      <c r="C35" s="4"/>
      <c r="D35" s="231" t="s">
        <v>2</v>
      </c>
      <c r="E35" s="231"/>
      <c r="F35" s="4"/>
      <c r="G35" s="40"/>
      <c r="H35" s="12" t="s">
        <v>3</v>
      </c>
      <c r="I35" s="40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>
      <c r="A39" s="93">
        <v>1</v>
      </c>
      <c r="B39" s="103" t="s">
        <v>57</v>
      </c>
      <c r="C39" s="198"/>
      <c r="D39" s="199"/>
      <c r="E39" s="199"/>
      <c r="F39" s="104">
        <f>'8235 01 Pol'!AE146+'8235 02 Pol'!AE120</f>
        <v>0</v>
      </c>
      <c r="G39" s="105">
        <f>'8235 01 Pol'!AF146+'8235 02 Pol'!AF120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>
      <c r="A40" s="93">
        <v>2</v>
      </c>
      <c r="B40" s="108" t="s">
        <v>43</v>
      </c>
      <c r="C40" s="200" t="s">
        <v>58</v>
      </c>
      <c r="D40" s="201"/>
      <c r="E40" s="201"/>
      <c r="F40" s="109">
        <f>'8235 01 Pol'!AE146+'8235 02 Pol'!AE120</f>
        <v>0</v>
      </c>
      <c r="G40" s="110">
        <f>'8235 01 Pol'!AF146+'8235 02 Pol'!AF120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>
      <c r="A41" s="93">
        <v>3</v>
      </c>
      <c r="B41" s="112" t="s">
        <v>59</v>
      </c>
      <c r="C41" s="198" t="s">
        <v>60</v>
      </c>
      <c r="D41" s="199"/>
      <c r="E41" s="199"/>
      <c r="F41" s="113">
        <f>'8235 01 Pol'!AE146</f>
        <v>0</v>
      </c>
      <c r="G41" s="106">
        <f>'8235 01 Pol'!AF146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>
      <c r="A42" s="93">
        <v>3</v>
      </c>
      <c r="B42" s="112" t="s">
        <v>61</v>
      </c>
      <c r="C42" s="198" t="s">
        <v>62</v>
      </c>
      <c r="D42" s="199"/>
      <c r="E42" s="199"/>
      <c r="F42" s="113">
        <f>'8235 02 Pol'!AE120</f>
        <v>0</v>
      </c>
      <c r="G42" s="106">
        <f>'8235 02 Pol'!AF120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>
      <c r="A43" s="93"/>
      <c r="B43" s="202" t="s">
        <v>63</v>
      </c>
      <c r="C43" s="203"/>
      <c r="D43" s="203"/>
      <c r="E43" s="204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>
      <c r="B47" s="124" t="s">
        <v>65</v>
      </c>
    </row>
    <row r="49" spans="1:10" ht="25.5" customHeight="1">
      <c r="A49" s="125"/>
      <c r="B49" s="128" t="s">
        <v>18</v>
      </c>
      <c r="C49" s="128" t="s">
        <v>6</v>
      </c>
      <c r="D49" s="129"/>
      <c r="E49" s="129"/>
      <c r="F49" s="130" t="s">
        <v>66</v>
      </c>
      <c r="G49" s="130"/>
      <c r="H49" s="130"/>
      <c r="I49" s="130" t="s">
        <v>31</v>
      </c>
      <c r="J49" s="130" t="s">
        <v>0</v>
      </c>
    </row>
    <row r="50" spans="1:10" ht="25.5" customHeight="1">
      <c r="A50" s="126"/>
      <c r="B50" s="131" t="s">
        <v>67</v>
      </c>
      <c r="C50" s="196" t="s">
        <v>68</v>
      </c>
      <c r="D50" s="197"/>
      <c r="E50" s="197"/>
      <c r="F50" s="136" t="s">
        <v>26</v>
      </c>
      <c r="G50" s="137"/>
      <c r="H50" s="137"/>
      <c r="I50" s="137">
        <f>'8235 01 Pol'!G8</f>
        <v>0</v>
      </c>
      <c r="J50" s="134" t="str">
        <f>IF(I73=0,"",I50/I73*100)</f>
        <v/>
      </c>
    </row>
    <row r="51" spans="1:10" ht="25.5" customHeight="1">
      <c r="A51" s="126"/>
      <c r="B51" s="131" t="s">
        <v>69</v>
      </c>
      <c r="C51" s="196" t="s">
        <v>70</v>
      </c>
      <c r="D51" s="197"/>
      <c r="E51" s="197"/>
      <c r="F51" s="136" t="s">
        <v>26</v>
      </c>
      <c r="G51" s="137"/>
      <c r="H51" s="137"/>
      <c r="I51" s="137">
        <f>'8235 01 Pol'!G12+'8235 02 Pol'!G8</f>
        <v>0</v>
      </c>
      <c r="J51" s="134" t="str">
        <f>IF(I73=0,"",I51/I73*100)</f>
        <v/>
      </c>
    </row>
    <row r="52" spans="1:10" ht="25.5" customHeight="1">
      <c r="A52" s="126"/>
      <c r="B52" s="131" t="s">
        <v>71</v>
      </c>
      <c r="C52" s="196" t="s">
        <v>72</v>
      </c>
      <c r="D52" s="197"/>
      <c r="E52" s="197"/>
      <c r="F52" s="136" t="s">
        <v>26</v>
      </c>
      <c r="G52" s="137"/>
      <c r="H52" s="137"/>
      <c r="I52" s="137">
        <f>'8235 02 Pol'!G11</f>
        <v>0</v>
      </c>
      <c r="J52" s="134" t="str">
        <f>IF(I73=0,"",I52/I73*100)</f>
        <v/>
      </c>
    </row>
    <row r="53" spans="1:10" ht="25.5" customHeight="1">
      <c r="A53" s="126"/>
      <c r="B53" s="131" t="s">
        <v>73</v>
      </c>
      <c r="C53" s="196" t="s">
        <v>74</v>
      </c>
      <c r="D53" s="197"/>
      <c r="E53" s="197"/>
      <c r="F53" s="136" t="s">
        <v>26</v>
      </c>
      <c r="G53" s="137"/>
      <c r="H53" s="137"/>
      <c r="I53" s="137">
        <f>'8235 02 Pol'!G14</f>
        <v>0</v>
      </c>
      <c r="J53" s="134" t="str">
        <f>IF(I73=0,"",I53/I73*100)</f>
        <v/>
      </c>
    </row>
    <row r="54" spans="1:10" ht="25.5" customHeight="1">
      <c r="A54" s="126"/>
      <c r="B54" s="131" t="s">
        <v>75</v>
      </c>
      <c r="C54" s="196" t="s">
        <v>76</v>
      </c>
      <c r="D54" s="197"/>
      <c r="E54" s="197"/>
      <c r="F54" s="136" t="s">
        <v>26</v>
      </c>
      <c r="G54" s="137"/>
      <c r="H54" s="137"/>
      <c r="I54" s="137">
        <f>'8235 01 Pol'!G14</f>
        <v>0</v>
      </c>
      <c r="J54" s="134" t="str">
        <f>IF(I73=0,"",I54/I73*100)</f>
        <v/>
      </c>
    </row>
    <row r="55" spans="1:10" ht="25.5" customHeight="1">
      <c r="A55" s="126"/>
      <c r="B55" s="131" t="s">
        <v>77</v>
      </c>
      <c r="C55" s="196" t="s">
        <v>78</v>
      </c>
      <c r="D55" s="197"/>
      <c r="E55" s="197"/>
      <c r="F55" s="136" t="s">
        <v>26</v>
      </c>
      <c r="G55" s="137"/>
      <c r="H55" s="137"/>
      <c r="I55" s="137">
        <f>'8235 01 Pol'!G16+'8235 02 Pol'!G16</f>
        <v>0</v>
      </c>
      <c r="J55" s="134" t="str">
        <f>IF(I73=0,"",I55/I73*100)</f>
        <v/>
      </c>
    </row>
    <row r="56" spans="1:10" ht="25.5" customHeight="1">
      <c r="A56" s="126"/>
      <c r="B56" s="131" t="s">
        <v>79</v>
      </c>
      <c r="C56" s="196" t="s">
        <v>80</v>
      </c>
      <c r="D56" s="197"/>
      <c r="E56" s="197"/>
      <c r="F56" s="136" t="s">
        <v>26</v>
      </c>
      <c r="G56" s="137"/>
      <c r="H56" s="137"/>
      <c r="I56" s="137">
        <f>'8235 02 Pol'!G19</f>
        <v>0</v>
      </c>
      <c r="J56" s="134" t="str">
        <f>IF(I73=0,"",I56/I73*100)</f>
        <v/>
      </c>
    </row>
    <row r="57" spans="1:10" ht="25.5" customHeight="1">
      <c r="A57" s="126"/>
      <c r="B57" s="131" t="s">
        <v>81</v>
      </c>
      <c r="C57" s="196" t="s">
        <v>82</v>
      </c>
      <c r="D57" s="197"/>
      <c r="E57" s="197"/>
      <c r="F57" s="136" t="s">
        <v>27</v>
      </c>
      <c r="G57" s="137"/>
      <c r="H57" s="137"/>
      <c r="I57" s="137">
        <f>'8235 01 Pol'!G19</f>
        <v>0</v>
      </c>
      <c r="J57" s="134" t="str">
        <f>IF(I73=0,"",I57/I73*100)</f>
        <v/>
      </c>
    </row>
    <row r="58" spans="1:10" ht="25.5" customHeight="1">
      <c r="A58" s="126"/>
      <c r="B58" s="131" t="s">
        <v>83</v>
      </c>
      <c r="C58" s="196" t="s">
        <v>84</v>
      </c>
      <c r="D58" s="197"/>
      <c r="E58" s="197"/>
      <c r="F58" s="136" t="s">
        <v>27</v>
      </c>
      <c r="G58" s="137"/>
      <c r="H58" s="137"/>
      <c r="I58" s="137">
        <f>'8235 02 Pol'!G33</f>
        <v>0</v>
      </c>
      <c r="J58" s="134" t="str">
        <f>IF(I73=0,"",I58/I73*100)</f>
        <v/>
      </c>
    </row>
    <row r="59" spans="1:10" ht="25.5" customHeight="1">
      <c r="A59" s="126"/>
      <c r="B59" s="131" t="s">
        <v>85</v>
      </c>
      <c r="C59" s="196" t="s">
        <v>86</v>
      </c>
      <c r="D59" s="197"/>
      <c r="E59" s="197"/>
      <c r="F59" s="136" t="s">
        <v>27</v>
      </c>
      <c r="G59" s="137"/>
      <c r="H59" s="137"/>
      <c r="I59" s="137">
        <f>'8235 02 Pol'!G52</f>
        <v>0</v>
      </c>
      <c r="J59" s="134" t="str">
        <f>IF(I73=0,"",I59/I73*100)</f>
        <v/>
      </c>
    </row>
    <row r="60" spans="1:10" ht="25.5" customHeight="1">
      <c r="A60" s="126"/>
      <c r="B60" s="131" t="s">
        <v>87</v>
      </c>
      <c r="C60" s="196" t="s">
        <v>88</v>
      </c>
      <c r="D60" s="197"/>
      <c r="E60" s="197"/>
      <c r="F60" s="136" t="s">
        <v>27</v>
      </c>
      <c r="G60" s="137"/>
      <c r="H60" s="137"/>
      <c r="I60" s="137">
        <f>'8235 02 Pol'!G88</f>
        <v>0</v>
      </c>
      <c r="J60" s="134" t="str">
        <f>IF(I73=0,"",I60/I73*100)</f>
        <v/>
      </c>
    </row>
    <row r="61" spans="1:10" ht="25.5" customHeight="1">
      <c r="A61" s="126"/>
      <c r="B61" s="131" t="s">
        <v>89</v>
      </c>
      <c r="C61" s="196" t="s">
        <v>90</v>
      </c>
      <c r="D61" s="197"/>
      <c r="E61" s="197"/>
      <c r="F61" s="136" t="s">
        <v>27</v>
      </c>
      <c r="G61" s="137"/>
      <c r="H61" s="137"/>
      <c r="I61" s="137">
        <f>'8235 02 Pol'!G99</f>
        <v>0</v>
      </c>
      <c r="J61" s="134" t="str">
        <f>IF(I73=0,"",I61/I73*100)</f>
        <v/>
      </c>
    </row>
    <row r="62" spans="1:10" ht="25.5" customHeight="1">
      <c r="A62" s="126"/>
      <c r="B62" s="131" t="s">
        <v>91</v>
      </c>
      <c r="C62" s="196" t="s">
        <v>92</v>
      </c>
      <c r="D62" s="197"/>
      <c r="E62" s="197"/>
      <c r="F62" s="136" t="s">
        <v>27</v>
      </c>
      <c r="G62" s="137"/>
      <c r="H62" s="137"/>
      <c r="I62" s="137">
        <f>'8235 01 Pol'!G27</f>
        <v>0</v>
      </c>
      <c r="J62" s="134" t="str">
        <f>IF(I73=0,"",I62/I73*100)</f>
        <v/>
      </c>
    </row>
    <row r="63" spans="1:10" ht="25.5" customHeight="1">
      <c r="A63" s="126"/>
      <c r="B63" s="131" t="s">
        <v>93</v>
      </c>
      <c r="C63" s="196" t="s">
        <v>94</v>
      </c>
      <c r="D63" s="197"/>
      <c r="E63" s="197"/>
      <c r="F63" s="136" t="s">
        <v>27</v>
      </c>
      <c r="G63" s="137"/>
      <c r="H63" s="137"/>
      <c r="I63" s="137">
        <f>'8235 01 Pol'!G30</f>
        <v>0</v>
      </c>
      <c r="J63" s="134" t="str">
        <f>IF(I73=0,"",I63/I73*100)</f>
        <v/>
      </c>
    </row>
    <row r="64" spans="1:10" ht="25.5" customHeight="1">
      <c r="A64" s="126"/>
      <c r="B64" s="131" t="s">
        <v>95</v>
      </c>
      <c r="C64" s="196" t="s">
        <v>96</v>
      </c>
      <c r="D64" s="197"/>
      <c r="E64" s="197"/>
      <c r="F64" s="136" t="s">
        <v>27</v>
      </c>
      <c r="G64" s="137"/>
      <c r="H64" s="137"/>
      <c r="I64" s="137">
        <f>'8235 01 Pol'!G71+'8235 02 Pol'!G102</f>
        <v>0</v>
      </c>
      <c r="J64" s="134" t="str">
        <f>IF(I73=0,"",I64/I73*100)</f>
        <v/>
      </c>
    </row>
    <row r="65" spans="1:10" ht="25.5" customHeight="1">
      <c r="A65" s="126"/>
      <c r="B65" s="131" t="s">
        <v>97</v>
      </c>
      <c r="C65" s="196" t="s">
        <v>98</v>
      </c>
      <c r="D65" s="197"/>
      <c r="E65" s="197"/>
      <c r="F65" s="136" t="s">
        <v>27</v>
      </c>
      <c r="G65" s="137"/>
      <c r="H65" s="137"/>
      <c r="I65" s="137">
        <f>'8235 01 Pol'!G91</f>
        <v>0</v>
      </c>
      <c r="J65" s="134" t="str">
        <f>IF(I73=0,"",I65/I73*100)</f>
        <v/>
      </c>
    </row>
    <row r="66" spans="1:10" ht="25.5" customHeight="1">
      <c r="A66" s="126"/>
      <c r="B66" s="131" t="s">
        <v>99</v>
      </c>
      <c r="C66" s="196" t="s">
        <v>100</v>
      </c>
      <c r="D66" s="197"/>
      <c r="E66" s="197"/>
      <c r="F66" s="136" t="s">
        <v>27</v>
      </c>
      <c r="G66" s="137"/>
      <c r="H66" s="137"/>
      <c r="I66" s="137">
        <f>'8235 01 Pol'!G108</f>
        <v>0</v>
      </c>
      <c r="J66" s="134" t="str">
        <f>IF(I73=0,"",I66/I73*100)</f>
        <v/>
      </c>
    </row>
    <row r="67" spans="1:10" ht="25.5" customHeight="1">
      <c r="A67" s="126"/>
      <c r="B67" s="131" t="s">
        <v>101</v>
      </c>
      <c r="C67" s="196" t="s">
        <v>102</v>
      </c>
      <c r="D67" s="197"/>
      <c r="E67" s="197"/>
      <c r="F67" s="136" t="s">
        <v>27</v>
      </c>
      <c r="G67" s="137"/>
      <c r="H67" s="137"/>
      <c r="I67" s="137">
        <f>'8235 02 Pol'!G105</f>
        <v>0</v>
      </c>
      <c r="J67" s="134" t="str">
        <f>IF(I73=0,"",I67/I73*100)</f>
        <v/>
      </c>
    </row>
    <row r="68" spans="1:10" ht="25.5" customHeight="1">
      <c r="A68" s="126"/>
      <c r="B68" s="131" t="s">
        <v>103</v>
      </c>
      <c r="C68" s="196" t="s">
        <v>104</v>
      </c>
      <c r="D68" s="197"/>
      <c r="E68" s="197"/>
      <c r="F68" s="136" t="s">
        <v>27</v>
      </c>
      <c r="G68" s="137"/>
      <c r="H68" s="137"/>
      <c r="I68" s="137">
        <f>'8235 02 Pol'!G109</f>
        <v>0</v>
      </c>
      <c r="J68" s="134" t="str">
        <f>IF(I73=0,"",I68/I73*100)</f>
        <v/>
      </c>
    </row>
    <row r="69" spans="1:10" ht="25.5" customHeight="1">
      <c r="A69" s="126"/>
      <c r="B69" s="131" t="s">
        <v>105</v>
      </c>
      <c r="C69" s="196" t="s">
        <v>106</v>
      </c>
      <c r="D69" s="197"/>
      <c r="E69" s="197"/>
      <c r="F69" s="136" t="s">
        <v>27</v>
      </c>
      <c r="G69" s="137"/>
      <c r="H69" s="137"/>
      <c r="I69" s="137">
        <f>'8235 02 Pol'!G111</f>
        <v>0</v>
      </c>
      <c r="J69" s="134" t="str">
        <f>IF(I73=0,"",I69/I73*100)</f>
        <v/>
      </c>
    </row>
    <row r="70" spans="1:10" ht="25.5" customHeight="1">
      <c r="A70" s="126"/>
      <c r="B70" s="131" t="s">
        <v>107</v>
      </c>
      <c r="C70" s="196" t="s">
        <v>108</v>
      </c>
      <c r="D70" s="197"/>
      <c r="E70" s="197"/>
      <c r="F70" s="136" t="s">
        <v>28</v>
      </c>
      <c r="G70" s="137"/>
      <c r="H70" s="137"/>
      <c r="I70" s="137">
        <f>'8235 01 Pol'!G132</f>
        <v>0</v>
      </c>
      <c r="J70" s="134" t="str">
        <f>IF(I73=0,"",I70/I73*100)</f>
        <v/>
      </c>
    </row>
    <row r="71" spans="1:10" ht="25.5" customHeight="1">
      <c r="A71" s="126"/>
      <c r="B71" s="131" t="s">
        <v>109</v>
      </c>
      <c r="C71" s="196" t="s">
        <v>29</v>
      </c>
      <c r="D71" s="197"/>
      <c r="E71" s="197"/>
      <c r="F71" s="136" t="s">
        <v>109</v>
      </c>
      <c r="G71" s="137"/>
      <c r="H71" s="137"/>
      <c r="I71" s="137">
        <f>'8235 01 Pol'!G134+'8235 02 Pol'!G114</f>
        <v>0</v>
      </c>
      <c r="J71" s="134" t="str">
        <f>IF(I73=0,"",I71/I73*100)</f>
        <v/>
      </c>
    </row>
    <row r="72" spans="1:10" ht="25.5" customHeight="1">
      <c r="A72" s="126"/>
      <c r="B72" s="131" t="s">
        <v>110</v>
      </c>
      <c r="C72" s="196" t="s">
        <v>30</v>
      </c>
      <c r="D72" s="197"/>
      <c r="E72" s="197"/>
      <c r="F72" s="136" t="s">
        <v>110</v>
      </c>
      <c r="G72" s="137"/>
      <c r="H72" s="137"/>
      <c r="I72" s="137">
        <f>'8235 01 Pol'!G137</f>
        <v>0</v>
      </c>
      <c r="J72" s="134" t="str">
        <f>IF(I73=0,"",I72/I73*100)</f>
        <v/>
      </c>
    </row>
    <row r="73" spans="1:10" ht="25.5" customHeight="1">
      <c r="A73" s="127"/>
      <c r="B73" s="132" t="s">
        <v>1</v>
      </c>
      <c r="C73" s="132"/>
      <c r="D73" s="133"/>
      <c r="E73" s="133"/>
      <c r="F73" s="138"/>
      <c r="G73" s="139"/>
      <c r="H73" s="139"/>
      <c r="I73" s="139">
        <f>SUM(I50:I72)</f>
        <v>0</v>
      </c>
      <c r="J73" s="135">
        <f>SUM(J50:J72)</f>
        <v>0</v>
      </c>
    </row>
    <row r="74" spans="1:10">
      <c r="F74" s="91"/>
      <c r="G74" s="90"/>
      <c r="H74" s="91"/>
      <c r="I74" s="90"/>
      <c r="J74" s="92"/>
    </row>
    <row r="75" spans="1:10">
      <c r="F75" s="91"/>
      <c r="G75" s="90"/>
      <c r="H75" s="91"/>
      <c r="I75" s="90"/>
      <c r="J75" s="92"/>
    </row>
    <row r="76" spans="1:10">
      <c r="F76" s="91"/>
      <c r="G76" s="90"/>
      <c r="H76" s="91"/>
      <c r="I76" s="90"/>
      <c r="J76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>
      <c r="A2" s="72" t="s">
        <v>8</v>
      </c>
      <c r="B2" s="71"/>
      <c r="C2" s="243"/>
      <c r="D2" s="243"/>
      <c r="E2" s="243"/>
      <c r="F2" s="243"/>
      <c r="G2" s="244"/>
    </row>
    <row r="3" spans="1:7" ht="24.95" customHeight="1">
      <c r="A3" s="72" t="s">
        <v>9</v>
      </c>
      <c r="B3" s="71"/>
      <c r="C3" s="243"/>
      <c r="D3" s="243"/>
      <c r="E3" s="243"/>
      <c r="F3" s="243"/>
      <c r="G3" s="244"/>
    </row>
    <row r="4" spans="1:7" ht="24.95" customHeight="1">
      <c r="A4" s="72" t="s">
        <v>10</v>
      </c>
      <c r="B4" s="71"/>
      <c r="C4" s="243"/>
      <c r="D4" s="243"/>
      <c r="E4" s="243"/>
      <c r="F4" s="243"/>
      <c r="G4" s="244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23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49" t="s">
        <v>7</v>
      </c>
      <c r="B1" s="249"/>
      <c r="C1" s="249"/>
      <c r="D1" s="249"/>
      <c r="E1" s="249"/>
      <c r="F1" s="249"/>
      <c r="G1" s="249"/>
      <c r="AG1" t="s">
        <v>111</v>
      </c>
    </row>
    <row r="2" spans="1:60" ht="24.95" customHeight="1">
      <c r="A2" s="142" t="s">
        <v>8</v>
      </c>
      <c r="B2" s="71" t="s">
        <v>43</v>
      </c>
      <c r="C2" s="250" t="s">
        <v>44</v>
      </c>
      <c r="D2" s="251"/>
      <c r="E2" s="251"/>
      <c r="F2" s="251"/>
      <c r="G2" s="252"/>
      <c r="AG2" t="s">
        <v>112</v>
      </c>
    </row>
    <row r="3" spans="1:60" ht="24.95" customHeight="1">
      <c r="A3" s="142" t="s">
        <v>9</v>
      </c>
      <c r="B3" s="71" t="s">
        <v>43</v>
      </c>
      <c r="C3" s="250" t="s">
        <v>58</v>
      </c>
      <c r="D3" s="251"/>
      <c r="E3" s="251"/>
      <c r="F3" s="251"/>
      <c r="G3" s="252"/>
      <c r="AC3" s="89" t="s">
        <v>112</v>
      </c>
      <c r="AG3" t="s">
        <v>113</v>
      </c>
    </row>
    <row r="4" spans="1:60" ht="24.95" customHeight="1">
      <c r="A4" s="143" t="s">
        <v>10</v>
      </c>
      <c r="B4" s="144" t="s">
        <v>59</v>
      </c>
      <c r="C4" s="253" t="s">
        <v>60</v>
      </c>
      <c r="D4" s="254"/>
      <c r="E4" s="254"/>
      <c r="F4" s="254"/>
      <c r="G4" s="255"/>
      <c r="AG4" t="s">
        <v>114</v>
      </c>
    </row>
    <row r="5" spans="1:60">
      <c r="D5" s="141"/>
    </row>
    <row r="6" spans="1:60" ht="38.25">
      <c r="A6" s="146" t="s">
        <v>115</v>
      </c>
      <c r="B6" s="148" t="s">
        <v>116</v>
      </c>
      <c r="C6" s="148" t="s">
        <v>117</v>
      </c>
      <c r="D6" s="147" t="s">
        <v>118</v>
      </c>
      <c r="E6" s="146" t="s">
        <v>119</v>
      </c>
      <c r="F6" s="145" t="s">
        <v>120</v>
      </c>
      <c r="G6" s="146" t="s">
        <v>31</v>
      </c>
      <c r="H6" s="149" t="s">
        <v>32</v>
      </c>
      <c r="I6" s="149" t="s">
        <v>121</v>
      </c>
      <c r="J6" s="149" t="s">
        <v>33</v>
      </c>
      <c r="K6" s="149" t="s">
        <v>122</v>
      </c>
      <c r="L6" s="149" t="s">
        <v>123</v>
      </c>
      <c r="M6" s="149" t="s">
        <v>124</v>
      </c>
      <c r="N6" s="149" t="s">
        <v>125</v>
      </c>
      <c r="O6" s="149" t="s">
        <v>126</v>
      </c>
      <c r="P6" s="149" t="s">
        <v>127</v>
      </c>
      <c r="Q6" s="149" t="s">
        <v>128</v>
      </c>
      <c r="R6" s="149" t="s">
        <v>129</v>
      </c>
      <c r="S6" s="149" t="s">
        <v>130</v>
      </c>
      <c r="T6" s="149" t="s">
        <v>131</v>
      </c>
      <c r="U6" s="149" t="s">
        <v>132</v>
      </c>
      <c r="V6" s="149" t="s">
        <v>133</v>
      </c>
      <c r="W6" s="149" t="s">
        <v>134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66" t="s">
        <v>135</v>
      </c>
      <c r="B8" s="167" t="s">
        <v>67</v>
      </c>
      <c r="C8" s="187" t="s">
        <v>68</v>
      </c>
      <c r="D8" s="168"/>
      <c r="E8" s="169"/>
      <c r="F8" s="170"/>
      <c r="G8" s="171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5"/>
      <c r="O8" s="165">
        <f>SUM(O9:O11)</f>
        <v>0.11</v>
      </c>
      <c r="P8" s="165"/>
      <c r="Q8" s="165">
        <f>SUM(Q9:Q11)</f>
        <v>0</v>
      </c>
      <c r="R8" s="165"/>
      <c r="S8" s="165"/>
      <c r="T8" s="165"/>
      <c r="U8" s="165"/>
      <c r="V8" s="165">
        <f>SUM(V9:V11)</f>
        <v>2.35</v>
      </c>
      <c r="W8" s="165"/>
      <c r="AG8" t="s">
        <v>136</v>
      </c>
    </row>
    <row r="9" spans="1:60" ht="22.5" outlineLevel="1">
      <c r="A9" s="178">
        <v>1</v>
      </c>
      <c r="B9" s="179" t="s">
        <v>137</v>
      </c>
      <c r="C9" s="188" t="s">
        <v>138</v>
      </c>
      <c r="D9" s="180" t="s">
        <v>139</v>
      </c>
      <c r="E9" s="181">
        <v>2</v>
      </c>
      <c r="F9" s="182"/>
      <c r="G9" s="183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4.7870000000000003E-2</v>
      </c>
      <c r="O9" s="160">
        <f>ROUND(E9*N9,2)</f>
        <v>0.1</v>
      </c>
      <c r="P9" s="160">
        <v>0</v>
      </c>
      <c r="Q9" s="160">
        <f>ROUND(E9*P9,2)</f>
        <v>0</v>
      </c>
      <c r="R9" s="160"/>
      <c r="S9" s="160" t="s">
        <v>140</v>
      </c>
      <c r="T9" s="160" t="s">
        <v>141</v>
      </c>
      <c r="U9" s="160">
        <v>0.42325000000000002</v>
      </c>
      <c r="V9" s="160">
        <f>ROUND(E9*U9,2)</f>
        <v>0.85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78">
        <v>2</v>
      </c>
      <c r="B10" s="179" t="s">
        <v>143</v>
      </c>
      <c r="C10" s="188" t="s">
        <v>144</v>
      </c>
      <c r="D10" s="180" t="s">
        <v>145</v>
      </c>
      <c r="E10" s="181">
        <v>1</v>
      </c>
      <c r="F10" s="182"/>
      <c r="G10" s="183">
        <f>ROUND(E10*F10,2)</f>
        <v>0</v>
      </c>
      <c r="H10" s="161"/>
      <c r="I10" s="160">
        <f>ROUND(E10*H10,2)</f>
        <v>0</v>
      </c>
      <c r="J10" s="161"/>
      <c r="K10" s="160">
        <f>ROUND(E10*J10,2)</f>
        <v>0</v>
      </c>
      <c r="L10" s="160">
        <v>15</v>
      </c>
      <c r="M10" s="160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 t="s">
        <v>146</v>
      </c>
      <c r="T10" s="160" t="s">
        <v>141</v>
      </c>
      <c r="U10" s="160">
        <v>0</v>
      </c>
      <c r="V10" s="160">
        <f>ROUND(E10*U10,2)</f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142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78">
        <v>3</v>
      </c>
      <c r="B11" s="179" t="s">
        <v>67</v>
      </c>
      <c r="C11" s="188" t="s">
        <v>147</v>
      </c>
      <c r="D11" s="180" t="s">
        <v>145</v>
      </c>
      <c r="E11" s="181">
        <v>1</v>
      </c>
      <c r="F11" s="182"/>
      <c r="G11" s="183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15</v>
      </c>
      <c r="M11" s="160">
        <f>G11*(1+L11/100)</f>
        <v>0</v>
      </c>
      <c r="N11" s="160">
        <v>6.6000000000000008E-3</v>
      </c>
      <c r="O11" s="160">
        <f>ROUND(E11*N11,2)</f>
        <v>0.01</v>
      </c>
      <c r="P11" s="160">
        <v>0</v>
      </c>
      <c r="Q11" s="160">
        <f>ROUND(E11*P11,2)</f>
        <v>0</v>
      </c>
      <c r="R11" s="160"/>
      <c r="S11" s="160" t="s">
        <v>146</v>
      </c>
      <c r="T11" s="160" t="s">
        <v>141</v>
      </c>
      <c r="U11" s="160">
        <v>1.4950000000000001</v>
      </c>
      <c r="V11" s="160">
        <f>ROUND(E11*U11,2)</f>
        <v>1.5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142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>
      <c r="A12" s="166" t="s">
        <v>135</v>
      </c>
      <c r="B12" s="167" t="s">
        <v>69</v>
      </c>
      <c r="C12" s="187" t="s">
        <v>70</v>
      </c>
      <c r="D12" s="168"/>
      <c r="E12" s="169"/>
      <c r="F12" s="170"/>
      <c r="G12" s="171">
        <f>SUMIF(AG13:AG13,"&lt;&gt;NOR",G13:G13)</f>
        <v>0</v>
      </c>
      <c r="H12" s="165"/>
      <c r="I12" s="165">
        <f>SUM(I13:I13)</f>
        <v>0</v>
      </c>
      <c r="J12" s="165"/>
      <c r="K12" s="165">
        <f>SUM(K13:K13)</f>
        <v>0</v>
      </c>
      <c r="L12" s="165"/>
      <c r="M12" s="165">
        <f>SUM(M13:M13)</f>
        <v>0</v>
      </c>
      <c r="N12" s="165"/>
      <c r="O12" s="165">
        <f>SUM(O13:O13)</f>
        <v>0.02</v>
      </c>
      <c r="P12" s="165"/>
      <c r="Q12" s="165">
        <f>SUM(Q13:Q13)</f>
        <v>0</v>
      </c>
      <c r="R12" s="165"/>
      <c r="S12" s="165"/>
      <c r="T12" s="165"/>
      <c r="U12" s="165"/>
      <c r="V12" s="165">
        <f>SUM(V13:V13)</f>
        <v>0.72</v>
      </c>
      <c r="W12" s="165"/>
      <c r="AG12" t="s">
        <v>136</v>
      </c>
    </row>
    <row r="13" spans="1:60" ht="22.5" outlineLevel="1">
      <c r="A13" s="178">
        <v>4</v>
      </c>
      <c r="B13" s="179" t="s">
        <v>148</v>
      </c>
      <c r="C13" s="188" t="s">
        <v>149</v>
      </c>
      <c r="D13" s="180" t="s">
        <v>139</v>
      </c>
      <c r="E13" s="181">
        <v>2</v>
      </c>
      <c r="F13" s="182"/>
      <c r="G13" s="183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8.6700000000000006E-3</v>
      </c>
      <c r="O13" s="160">
        <f>ROUND(E13*N13,2)</f>
        <v>0.02</v>
      </c>
      <c r="P13" s="160">
        <v>0</v>
      </c>
      <c r="Q13" s="160">
        <f>ROUND(E13*P13,2)</f>
        <v>0</v>
      </c>
      <c r="R13" s="160"/>
      <c r="S13" s="160" t="s">
        <v>140</v>
      </c>
      <c r="T13" s="160" t="s">
        <v>141</v>
      </c>
      <c r="U13" s="160">
        <v>0.35974</v>
      </c>
      <c r="V13" s="160">
        <f>ROUND(E13*U13,2)</f>
        <v>0.72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142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5.5">
      <c r="A14" s="166" t="s">
        <v>135</v>
      </c>
      <c r="B14" s="167" t="s">
        <v>75</v>
      </c>
      <c r="C14" s="187" t="s">
        <v>76</v>
      </c>
      <c r="D14" s="168"/>
      <c r="E14" s="169"/>
      <c r="F14" s="170"/>
      <c r="G14" s="171">
        <f>SUMIF(AG15:AG15,"&lt;&gt;NOR",G15:G15)</f>
        <v>0</v>
      </c>
      <c r="H14" s="165"/>
      <c r="I14" s="165">
        <f>SUM(I15:I15)</f>
        <v>0</v>
      </c>
      <c r="J14" s="165"/>
      <c r="K14" s="165">
        <f>SUM(K15:K15)</f>
        <v>0</v>
      </c>
      <c r="L14" s="165"/>
      <c r="M14" s="165">
        <f>SUM(M15:M15)</f>
        <v>0</v>
      </c>
      <c r="N14" s="165"/>
      <c r="O14" s="165">
        <f>SUM(O15:O15)</f>
        <v>0.02</v>
      </c>
      <c r="P14" s="165"/>
      <c r="Q14" s="165">
        <f>SUM(Q15:Q15)</f>
        <v>0</v>
      </c>
      <c r="R14" s="165"/>
      <c r="S14" s="165"/>
      <c r="T14" s="165"/>
      <c r="U14" s="165"/>
      <c r="V14" s="165">
        <f>SUM(V15:V15)</f>
        <v>0.4</v>
      </c>
      <c r="W14" s="165"/>
      <c r="AG14" t="s">
        <v>136</v>
      </c>
    </row>
    <row r="15" spans="1:60" outlineLevel="1">
      <c r="A15" s="178">
        <v>5</v>
      </c>
      <c r="B15" s="179" t="s">
        <v>150</v>
      </c>
      <c r="C15" s="188" t="s">
        <v>151</v>
      </c>
      <c r="D15" s="180" t="s">
        <v>139</v>
      </c>
      <c r="E15" s="181">
        <v>1</v>
      </c>
      <c r="F15" s="182"/>
      <c r="G15" s="183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1.9280000000000002E-2</v>
      </c>
      <c r="O15" s="160">
        <f>ROUND(E15*N15,2)</f>
        <v>0.02</v>
      </c>
      <c r="P15" s="160">
        <v>0</v>
      </c>
      <c r="Q15" s="160">
        <f>ROUND(E15*P15,2)</f>
        <v>0</v>
      </c>
      <c r="R15" s="160"/>
      <c r="S15" s="160" t="s">
        <v>140</v>
      </c>
      <c r="T15" s="160" t="s">
        <v>141</v>
      </c>
      <c r="U15" s="160">
        <v>0.4</v>
      </c>
      <c r="V15" s="160">
        <f>ROUND(E15*U15,2)</f>
        <v>0.4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142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>
      <c r="A16" s="166" t="s">
        <v>135</v>
      </c>
      <c r="B16" s="167" t="s">
        <v>77</v>
      </c>
      <c r="C16" s="187" t="s">
        <v>78</v>
      </c>
      <c r="D16" s="168"/>
      <c r="E16" s="169"/>
      <c r="F16" s="170"/>
      <c r="G16" s="171">
        <f>SUMIF(AG17:AG18,"&lt;&gt;NOR",G17:G18)</f>
        <v>0</v>
      </c>
      <c r="H16" s="165"/>
      <c r="I16" s="165">
        <f>SUM(I17:I18)</f>
        <v>0</v>
      </c>
      <c r="J16" s="165"/>
      <c r="K16" s="165">
        <f>SUM(K17:K18)</f>
        <v>0</v>
      </c>
      <c r="L16" s="165"/>
      <c r="M16" s="165">
        <f>SUM(M17:M18)</f>
        <v>0</v>
      </c>
      <c r="N16" s="165"/>
      <c r="O16" s="165">
        <f>SUM(O17:O18)</f>
        <v>0</v>
      </c>
      <c r="P16" s="165"/>
      <c r="Q16" s="165">
        <f>SUM(Q17:Q18)</f>
        <v>0</v>
      </c>
      <c r="R16" s="165"/>
      <c r="S16" s="165"/>
      <c r="T16" s="165"/>
      <c r="U16" s="165"/>
      <c r="V16" s="165">
        <f>SUM(V17:V18)</f>
        <v>2.06</v>
      </c>
      <c r="W16" s="165"/>
      <c r="AG16" t="s">
        <v>136</v>
      </c>
    </row>
    <row r="17" spans="1:60" outlineLevel="1">
      <c r="A17" s="178">
        <v>6</v>
      </c>
      <c r="B17" s="179" t="s">
        <v>152</v>
      </c>
      <c r="C17" s="188" t="s">
        <v>153</v>
      </c>
      <c r="D17" s="180" t="s">
        <v>154</v>
      </c>
      <c r="E17" s="181">
        <v>0.8</v>
      </c>
      <c r="F17" s="182"/>
      <c r="G17" s="183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15</v>
      </c>
      <c r="M17" s="160">
        <f>G17*(1+L17/100)</f>
        <v>0</v>
      </c>
      <c r="N17" s="160">
        <v>0</v>
      </c>
      <c r="O17" s="160">
        <f>ROUND(E17*N17,2)</f>
        <v>0</v>
      </c>
      <c r="P17" s="160">
        <v>4.6000000000000001E-4</v>
      </c>
      <c r="Q17" s="160">
        <f>ROUND(E17*P17,2)</f>
        <v>0</v>
      </c>
      <c r="R17" s="160"/>
      <c r="S17" s="160" t="s">
        <v>140</v>
      </c>
      <c r="T17" s="160" t="s">
        <v>141</v>
      </c>
      <c r="U17" s="160">
        <v>2.25</v>
      </c>
      <c r="V17" s="160">
        <f>ROUND(E17*U17,2)</f>
        <v>1.8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142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78">
        <v>7</v>
      </c>
      <c r="B18" s="179" t="s">
        <v>155</v>
      </c>
      <c r="C18" s="188" t="s">
        <v>156</v>
      </c>
      <c r="D18" s="180" t="s">
        <v>154</v>
      </c>
      <c r="E18" s="181">
        <v>0.8</v>
      </c>
      <c r="F18" s="182"/>
      <c r="G18" s="183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60">
        <v>1.34E-3</v>
      </c>
      <c r="O18" s="160">
        <f>ROUND(E18*N18,2)</f>
        <v>0</v>
      </c>
      <c r="P18" s="160">
        <v>0</v>
      </c>
      <c r="Q18" s="160">
        <f>ROUND(E18*P18,2)</f>
        <v>0</v>
      </c>
      <c r="R18" s="160"/>
      <c r="S18" s="160" t="s">
        <v>140</v>
      </c>
      <c r="T18" s="160" t="s">
        <v>141</v>
      </c>
      <c r="U18" s="160">
        <v>0.32</v>
      </c>
      <c r="V18" s="160">
        <f>ROUND(E18*U18,2)</f>
        <v>0.26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>
      <c r="A19" s="166" t="s">
        <v>135</v>
      </c>
      <c r="B19" s="167" t="s">
        <v>81</v>
      </c>
      <c r="C19" s="187" t="s">
        <v>82</v>
      </c>
      <c r="D19" s="168"/>
      <c r="E19" s="169"/>
      <c r="F19" s="170"/>
      <c r="G19" s="171">
        <f>SUMIF(AG20:AG26,"&lt;&gt;NOR",G20:G26)</f>
        <v>0</v>
      </c>
      <c r="H19" s="165"/>
      <c r="I19" s="165">
        <f>SUM(I20:I26)</f>
        <v>0</v>
      </c>
      <c r="J19" s="165"/>
      <c r="K19" s="165">
        <f>SUM(K20:K26)</f>
        <v>0</v>
      </c>
      <c r="L19" s="165"/>
      <c r="M19" s="165">
        <f>SUM(M20:M26)</f>
        <v>0</v>
      </c>
      <c r="N19" s="165"/>
      <c r="O19" s="165">
        <f>SUM(O20:O26)</f>
        <v>0</v>
      </c>
      <c r="P19" s="165"/>
      <c r="Q19" s="165">
        <f>SUM(Q20:Q26)</f>
        <v>0.24</v>
      </c>
      <c r="R19" s="165"/>
      <c r="S19" s="165"/>
      <c r="T19" s="165"/>
      <c r="U19" s="165"/>
      <c r="V19" s="165">
        <f>SUM(V20:V26)</f>
        <v>1</v>
      </c>
      <c r="W19" s="165"/>
      <c r="AG19" t="s">
        <v>136</v>
      </c>
    </row>
    <row r="20" spans="1:60" ht="22.5" outlineLevel="1">
      <c r="A20" s="178">
        <v>8</v>
      </c>
      <c r="B20" s="179" t="s">
        <v>157</v>
      </c>
      <c r="C20" s="188" t="s">
        <v>158</v>
      </c>
      <c r="D20" s="180" t="s">
        <v>159</v>
      </c>
      <c r="E20" s="181">
        <v>10</v>
      </c>
      <c r="F20" s="182"/>
      <c r="G20" s="183">
        <f t="shared" ref="G20:G26" si="0">ROUND(E20*F20,2)</f>
        <v>0</v>
      </c>
      <c r="H20" s="161"/>
      <c r="I20" s="160">
        <f t="shared" ref="I20:I26" si="1">ROUND(E20*H20,2)</f>
        <v>0</v>
      </c>
      <c r="J20" s="161"/>
      <c r="K20" s="160">
        <f t="shared" ref="K20:K26" si="2">ROUND(E20*J20,2)</f>
        <v>0</v>
      </c>
      <c r="L20" s="160">
        <v>15</v>
      </c>
      <c r="M20" s="160">
        <f t="shared" ref="M20:M26" si="3">G20*(1+L20/100)</f>
        <v>0</v>
      </c>
      <c r="N20" s="160">
        <v>0</v>
      </c>
      <c r="O20" s="160">
        <f t="shared" ref="O20:O26" si="4">ROUND(E20*N20,2)</f>
        <v>0</v>
      </c>
      <c r="P20" s="160">
        <v>2.4300000000000002E-2</v>
      </c>
      <c r="Q20" s="160">
        <f t="shared" ref="Q20:Q26" si="5">ROUND(E20*P20,2)</f>
        <v>0.24</v>
      </c>
      <c r="R20" s="160"/>
      <c r="S20" s="160" t="s">
        <v>140</v>
      </c>
      <c r="T20" s="160" t="s">
        <v>141</v>
      </c>
      <c r="U20" s="160">
        <v>0.1</v>
      </c>
      <c r="V20" s="160">
        <f t="shared" ref="V20:V26" si="6">ROUND(E20*U20,2)</f>
        <v>1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142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33.75" outlineLevel="1">
      <c r="A21" s="178">
        <v>9</v>
      </c>
      <c r="B21" s="179" t="s">
        <v>160</v>
      </c>
      <c r="C21" s="188" t="s">
        <v>161</v>
      </c>
      <c r="D21" s="180" t="s">
        <v>162</v>
      </c>
      <c r="E21" s="181">
        <v>10</v>
      </c>
      <c r="F21" s="182"/>
      <c r="G21" s="183">
        <f t="shared" si="0"/>
        <v>0</v>
      </c>
      <c r="H21" s="161"/>
      <c r="I21" s="160">
        <f t="shared" si="1"/>
        <v>0</v>
      </c>
      <c r="J21" s="161"/>
      <c r="K21" s="160">
        <f t="shared" si="2"/>
        <v>0</v>
      </c>
      <c r="L21" s="160">
        <v>15</v>
      </c>
      <c r="M21" s="160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 t="s">
        <v>146</v>
      </c>
      <c r="T21" s="160" t="s">
        <v>141</v>
      </c>
      <c r="U21" s="160">
        <v>0</v>
      </c>
      <c r="V21" s="160">
        <f t="shared" si="6"/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142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33.75" outlineLevel="1">
      <c r="A22" s="178">
        <v>10</v>
      </c>
      <c r="B22" s="179" t="s">
        <v>163</v>
      </c>
      <c r="C22" s="188" t="s">
        <v>164</v>
      </c>
      <c r="D22" s="180" t="s">
        <v>162</v>
      </c>
      <c r="E22" s="181">
        <v>5</v>
      </c>
      <c r="F22" s="182"/>
      <c r="G22" s="183">
        <f t="shared" si="0"/>
        <v>0</v>
      </c>
      <c r="H22" s="161"/>
      <c r="I22" s="160">
        <f t="shared" si="1"/>
        <v>0</v>
      </c>
      <c r="J22" s="161"/>
      <c r="K22" s="160">
        <f t="shared" si="2"/>
        <v>0</v>
      </c>
      <c r="L22" s="160">
        <v>15</v>
      </c>
      <c r="M22" s="160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 t="s">
        <v>146</v>
      </c>
      <c r="T22" s="160" t="s">
        <v>141</v>
      </c>
      <c r="U22" s="160">
        <v>0</v>
      </c>
      <c r="V22" s="160">
        <f t="shared" si="6"/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142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33.75" outlineLevel="1">
      <c r="A23" s="178">
        <v>11</v>
      </c>
      <c r="B23" s="179" t="s">
        <v>165</v>
      </c>
      <c r="C23" s="188" t="s">
        <v>166</v>
      </c>
      <c r="D23" s="180" t="s">
        <v>162</v>
      </c>
      <c r="E23" s="181">
        <v>11</v>
      </c>
      <c r="F23" s="182"/>
      <c r="G23" s="183">
        <f t="shared" si="0"/>
        <v>0</v>
      </c>
      <c r="H23" s="161"/>
      <c r="I23" s="160">
        <f t="shared" si="1"/>
        <v>0</v>
      </c>
      <c r="J23" s="161"/>
      <c r="K23" s="160">
        <f t="shared" si="2"/>
        <v>0</v>
      </c>
      <c r="L23" s="160">
        <v>15</v>
      </c>
      <c r="M23" s="160">
        <f t="shared" si="3"/>
        <v>0</v>
      </c>
      <c r="N23" s="160">
        <v>0</v>
      </c>
      <c r="O23" s="160">
        <f t="shared" si="4"/>
        <v>0</v>
      </c>
      <c r="P23" s="160">
        <v>0</v>
      </c>
      <c r="Q23" s="160">
        <f t="shared" si="5"/>
        <v>0</v>
      </c>
      <c r="R23" s="160"/>
      <c r="S23" s="160" t="s">
        <v>146</v>
      </c>
      <c r="T23" s="160" t="s">
        <v>141</v>
      </c>
      <c r="U23" s="160">
        <v>0</v>
      </c>
      <c r="V23" s="160">
        <f t="shared" si="6"/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142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>
      <c r="A24" s="178">
        <v>12</v>
      </c>
      <c r="B24" s="179" t="s">
        <v>167</v>
      </c>
      <c r="C24" s="188" t="s">
        <v>168</v>
      </c>
      <c r="D24" s="180" t="s">
        <v>139</v>
      </c>
      <c r="E24" s="181">
        <v>2</v>
      </c>
      <c r="F24" s="182"/>
      <c r="G24" s="183">
        <f t="shared" si="0"/>
        <v>0</v>
      </c>
      <c r="H24" s="161"/>
      <c r="I24" s="160">
        <f t="shared" si="1"/>
        <v>0</v>
      </c>
      <c r="J24" s="161"/>
      <c r="K24" s="160">
        <f t="shared" si="2"/>
        <v>0</v>
      </c>
      <c r="L24" s="160">
        <v>15</v>
      </c>
      <c r="M24" s="160">
        <f t="shared" si="3"/>
        <v>0</v>
      </c>
      <c r="N24" s="160">
        <v>0</v>
      </c>
      <c r="O24" s="160">
        <f t="shared" si="4"/>
        <v>0</v>
      </c>
      <c r="P24" s="160">
        <v>0</v>
      </c>
      <c r="Q24" s="160">
        <f t="shared" si="5"/>
        <v>0</v>
      </c>
      <c r="R24" s="160"/>
      <c r="S24" s="160" t="s">
        <v>146</v>
      </c>
      <c r="T24" s="160" t="s">
        <v>141</v>
      </c>
      <c r="U24" s="160">
        <v>0</v>
      </c>
      <c r="V24" s="160">
        <f t="shared" si="6"/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142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>
      <c r="A25" s="172">
        <v>13</v>
      </c>
      <c r="B25" s="173" t="s">
        <v>169</v>
      </c>
      <c r="C25" s="189" t="s">
        <v>170</v>
      </c>
      <c r="D25" s="174" t="s">
        <v>139</v>
      </c>
      <c r="E25" s="175">
        <v>1</v>
      </c>
      <c r="F25" s="176"/>
      <c r="G25" s="177">
        <f t="shared" si="0"/>
        <v>0</v>
      </c>
      <c r="H25" s="161"/>
      <c r="I25" s="160">
        <f t="shared" si="1"/>
        <v>0</v>
      </c>
      <c r="J25" s="161"/>
      <c r="K25" s="160">
        <f t="shared" si="2"/>
        <v>0</v>
      </c>
      <c r="L25" s="160">
        <v>15</v>
      </c>
      <c r="M25" s="160">
        <f t="shared" si="3"/>
        <v>0</v>
      </c>
      <c r="N25" s="160">
        <v>0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 t="s">
        <v>146</v>
      </c>
      <c r="T25" s="160" t="s">
        <v>141</v>
      </c>
      <c r="U25" s="160">
        <v>0</v>
      </c>
      <c r="V25" s="160">
        <f t="shared" si="6"/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142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>
        <v>14</v>
      </c>
      <c r="B26" s="158" t="s">
        <v>171</v>
      </c>
      <c r="C26" s="190" t="s">
        <v>172</v>
      </c>
      <c r="D26" s="159" t="s">
        <v>0</v>
      </c>
      <c r="E26" s="184"/>
      <c r="F26" s="161"/>
      <c r="G26" s="160">
        <f t="shared" si="0"/>
        <v>0</v>
      </c>
      <c r="H26" s="161"/>
      <c r="I26" s="160">
        <f t="shared" si="1"/>
        <v>0</v>
      </c>
      <c r="J26" s="161"/>
      <c r="K26" s="160">
        <f t="shared" si="2"/>
        <v>0</v>
      </c>
      <c r="L26" s="160">
        <v>15</v>
      </c>
      <c r="M26" s="160">
        <f t="shared" si="3"/>
        <v>0</v>
      </c>
      <c r="N26" s="160">
        <v>0</v>
      </c>
      <c r="O26" s="160">
        <f t="shared" si="4"/>
        <v>0</v>
      </c>
      <c r="P26" s="160">
        <v>0</v>
      </c>
      <c r="Q26" s="160">
        <f t="shared" si="5"/>
        <v>0</v>
      </c>
      <c r="R26" s="160"/>
      <c r="S26" s="160" t="s">
        <v>140</v>
      </c>
      <c r="T26" s="160" t="s">
        <v>141</v>
      </c>
      <c r="U26" s="160">
        <v>0</v>
      </c>
      <c r="V26" s="160">
        <f t="shared" si="6"/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173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>
      <c r="A27" s="166" t="s">
        <v>135</v>
      </c>
      <c r="B27" s="167" t="s">
        <v>91</v>
      </c>
      <c r="C27" s="187" t="s">
        <v>92</v>
      </c>
      <c r="D27" s="168"/>
      <c r="E27" s="169"/>
      <c r="F27" s="170"/>
      <c r="G27" s="171">
        <f>SUMIF(AG28:AG29,"&lt;&gt;NOR",G28:G29)</f>
        <v>0</v>
      </c>
      <c r="H27" s="165"/>
      <c r="I27" s="165">
        <f>SUM(I28:I29)</f>
        <v>0</v>
      </c>
      <c r="J27" s="165"/>
      <c r="K27" s="165">
        <f>SUM(K28:K29)</f>
        <v>0</v>
      </c>
      <c r="L27" s="165"/>
      <c r="M27" s="165">
        <f>SUM(M28:M29)</f>
        <v>0</v>
      </c>
      <c r="N27" s="165"/>
      <c r="O27" s="165">
        <f>SUM(O28:O29)</f>
        <v>0</v>
      </c>
      <c r="P27" s="165"/>
      <c r="Q27" s="165">
        <f>SUM(Q28:Q29)</f>
        <v>0</v>
      </c>
      <c r="R27" s="165"/>
      <c r="S27" s="165"/>
      <c r="T27" s="165"/>
      <c r="U27" s="165"/>
      <c r="V27" s="165">
        <f>SUM(V28:V29)</f>
        <v>0</v>
      </c>
      <c r="W27" s="165"/>
      <c r="AG27" t="s">
        <v>136</v>
      </c>
    </row>
    <row r="28" spans="1:60" outlineLevel="1">
      <c r="A28" s="178">
        <v>15</v>
      </c>
      <c r="B28" s="179" t="s">
        <v>174</v>
      </c>
      <c r="C28" s="188" t="s">
        <v>175</v>
      </c>
      <c r="D28" s="180" t="s">
        <v>176</v>
      </c>
      <c r="E28" s="181">
        <v>72</v>
      </c>
      <c r="F28" s="182"/>
      <c r="G28" s="183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146</v>
      </c>
      <c r="T28" s="160" t="s">
        <v>141</v>
      </c>
      <c r="U28" s="160">
        <v>0</v>
      </c>
      <c r="V28" s="160">
        <f>ROUND(E28*U28,2)</f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142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78">
        <v>16</v>
      </c>
      <c r="B29" s="179" t="s">
        <v>177</v>
      </c>
      <c r="C29" s="188" t="s">
        <v>178</v>
      </c>
      <c r="D29" s="180" t="s">
        <v>179</v>
      </c>
      <c r="E29" s="181">
        <v>1</v>
      </c>
      <c r="F29" s="182"/>
      <c r="G29" s="183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15</v>
      </c>
      <c r="M29" s="160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0"/>
      <c r="S29" s="160" t="s">
        <v>146</v>
      </c>
      <c r="T29" s="160" t="s">
        <v>141</v>
      </c>
      <c r="U29" s="160">
        <v>0</v>
      </c>
      <c r="V29" s="160">
        <f>ROUND(E29*U29,2)</f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142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>
      <c r="A30" s="166" t="s">
        <v>135</v>
      </c>
      <c r="B30" s="167" t="s">
        <v>93</v>
      </c>
      <c r="C30" s="187" t="s">
        <v>94</v>
      </c>
      <c r="D30" s="168"/>
      <c r="E30" s="169"/>
      <c r="F30" s="170"/>
      <c r="G30" s="171">
        <f>SUMIF(AG31:AG70,"&lt;&gt;NOR",G31:G70)</f>
        <v>0</v>
      </c>
      <c r="H30" s="165"/>
      <c r="I30" s="165">
        <f>SUM(I31:I70)</f>
        <v>0</v>
      </c>
      <c r="J30" s="165"/>
      <c r="K30" s="165">
        <f>SUM(K31:K70)</f>
        <v>0</v>
      </c>
      <c r="L30" s="165"/>
      <c r="M30" s="165">
        <f>SUM(M31:M70)</f>
        <v>0</v>
      </c>
      <c r="N30" s="165"/>
      <c r="O30" s="165">
        <f>SUM(O31:O70)</f>
        <v>0.12</v>
      </c>
      <c r="P30" s="165"/>
      <c r="Q30" s="165">
        <f>SUM(Q31:Q70)</f>
        <v>1.07</v>
      </c>
      <c r="R30" s="165"/>
      <c r="S30" s="165"/>
      <c r="T30" s="165"/>
      <c r="U30" s="165"/>
      <c r="V30" s="165">
        <f>SUM(V31:V70)</f>
        <v>42.81</v>
      </c>
      <c r="W30" s="165"/>
      <c r="AG30" t="s">
        <v>136</v>
      </c>
    </row>
    <row r="31" spans="1:60" outlineLevel="1">
      <c r="A31" s="178">
        <v>17</v>
      </c>
      <c r="B31" s="179" t="s">
        <v>180</v>
      </c>
      <c r="C31" s="188" t="s">
        <v>181</v>
      </c>
      <c r="D31" s="180" t="s">
        <v>139</v>
      </c>
      <c r="E31" s="181">
        <v>3</v>
      </c>
      <c r="F31" s="182"/>
      <c r="G31" s="183">
        <f t="shared" ref="G31:G41" si="7">ROUND(E31*F31,2)</f>
        <v>0</v>
      </c>
      <c r="H31" s="161"/>
      <c r="I31" s="160">
        <f t="shared" ref="I31:I41" si="8">ROUND(E31*H31,2)</f>
        <v>0</v>
      </c>
      <c r="J31" s="161"/>
      <c r="K31" s="160">
        <f t="shared" ref="K31:K41" si="9">ROUND(E31*J31,2)</f>
        <v>0</v>
      </c>
      <c r="L31" s="160">
        <v>15</v>
      </c>
      <c r="M31" s="160">
        <f t="shared" ref="M31:M41" si="10">G31*(1+L31/100)</f>
        <v>0</v>
      </c>
      <c r="N31" s="160">
        <v>2.0000000000000001E-4</v>
      </c>
      <c r="O31" s="160">
        <f t="shared" ref="O31:O41" si="11">ROUND(E31*N31,2)</f>
        <v>0</v>
      </c>
      <c r="P31" s="160">
        <v>0.35625000000000001</v>
      </c>
      <c r="Q31" s="160">
        <f t="shared" ref="Q31:Q41" si="12">ROUND(E31*P31,2)</f>
        <v>1.07</v>
      </c>
      <c r="R31" s="160"/>
      <c r="S31" s="160" t="s">
        <v>140</v>
      </c>
      <c r="T31" s="160" t="s">
        <v>141</v>
      </c>
      <c r="U31" s="160">
        <v>2.915</v>
      </c>
      <c r="V31" s="160">
        <f t="shared" ref="V31:V41" si="13">ROUND(E31*U31,2)</f>
        <v>8.75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142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78">
        <v>18</v>
      </c>
      <c r="B32" s="179" t="s">
        <v>182</v>
      </c>
      <c r="C32" s="188" t="s">
        <v>183</v>
      </c>
      <c r="D32" s="180" t="s">
        <v>179</v>
      </c>
      <c r="E32" s="181">
        <v>2</v>
      </c>
      <c r="F32" s="182"/>
      <c r="G32" s="183">
        <f t="shared" si="7"/>
        <v>0</v>
      </c>
      <c r="H32" s="161"/>
      <c r="I32" s="160">
        <f t="shared" si="8"/>
        <v>0</v>
      </c>
      <c r="J32" s="161"/>
      <c r="K32" s="160">
        <f t="shared" si="9"/>
        <v>0</v>
      </c>
      <c r="L32" s="160">
        <v>15</v>
      </c>
      <c r="M32" s="160">
        <f t="shared" si="10"/>
        <v>0</v>
      </c>
      <c r="N32" s="160">
        <v>5.0000000000000001E-4</v>
      </c>
      <c r="O32" s="160">
        <f t="shared" si="11"/>
        <v>0</v>
      </c>
      <c r="P32" s="160">
        <v>0</v>
      </c>
      <c r="Q32" s="160">
        <f t="shared" si="12"/>
        <v>0</v>
      </c>
      <c r="R32" s="160"/>
      <c r="S32" s="160" t="s">
        <v>140</v>
      </c>
      <c r="T32" s="160" t="s">
        <v>141</v>
      </c>
      <c r="U32" s="160">
        <v>8.7240000000000002</v>
      </c>
      <c r="V32" s="160">
        <f t="shared" si="13"/>
        <v>17.45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142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78">
        <v>19</v>
      </c>
      <c r="B33" s="179" t="s">
        <v>184</v>
      </c>
      <c r="C33" s="188" t="s">
        <v>185</v>
      </c>
      <c r="D33" s="180" t="s">
        <v>154</v>
      </c>
      <c r="E33" s="181">
        <v>2</v>
      </c>
      <c r="F33" s="182"/>
      <c r="G33" s="183">
        <f t="shared" si="7"/>
        <v>0</v>
      </c>
      <c r="H33" s="161"/>
      <c r="I33" s="160">
        <f t="shared" si="8"/>
        <v>0</v>
      </c>
      <c r="J33" s="161"/>
      <c r="K33" s="160">
        <f t="shared" si="9"/>
        <v>0</v>
      </c>
      <c r="L33" s="160">
        <v>15</v>
      </c>
      <c r="M33" s="160">
        <f t="shared" si="10"/>
        <v>0</v>
      </c>
      <c r="N33" s="160">
        <v>5.1000000000000004E-4</v>
      </c>
      <c r="O33" s="160">
        <f t="shared" si="11"/>
        <v>0</v>
      </c>
      <c r="P33" s="160">
        <v>0</v>
      </c>
      <c r="Q33" s="160">
        <f t="shared" si="12"/>
        <v>0</v>
      </c>
      <c r="R33" s="160"/>
      <c r="S33" s="160" t="s">
        <v>140</v>
      </c>
      <c r="T33" s="160" t="s">
        <v>141</v>
      </c>
      <c r="U33" s="160">
        <v>3.1000000000000003E-2</v>
      </c>
      <c r="V33" s="160">
        <f t="shared" si="13"/>
        <v>0.06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142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78">
        <v>20</v>
      </c>
      <c r="B34" s="179" t="s">
        <v>186</v>
      </c>
      <c r="C34" s="188" t="s">
        <v>187</v>
      </c>
      <c r="D34" s="180" t="s">
        <v>139</v>
      </c>
      <c r="E34" s="181">
        <v>3</v>
      </c>
      <c r="F34" s="182"/>
      <c r="G34" s="183">
        <f t="shared" si="7"/>
        <v>0</v>
      </c>
      <c r="H34" s="161"/>
      <c r="I34" s="160">
        <f t="shared" si="8"/>
        <v>0</v>
      </c>
      <c r="J34" s="161"/>
      <c r="K34" s="160">
        <f t="shared" si="9"/>
        <v>0</v>
      </c>
      <c r="L34" s="160">
        <v>15</v>
      </c>
      <c r="M34" s="160">
        <f t="shared" si="10"/>
        <v>0</v>
      </c>
      <c r="N34" s="160">
        <v>0</v>
      </c>
      <c r="O34" s="160">
        <f t="shared" si="11"/>
        <v>0</v>
      </c>
      <c r="P34" s="160">
        <v>0</v>
      </c>
      <c r="Q34" s="160">
        <f t="shared" si="12"/>
        <v>0</v>
      </c>
      <c r="R34" s="160"/>
      <c r="S34" s="160" t="s">
        <v>140</v>
      </c>
      <c r="T34" s="160" t="s">
        <v>141</v>
      </c>
      <c r="U34" s="160">
        <v>0.53</v>
      </c>
      <c r="V34" s="160">
        <f t="shared" si="13"/>
        <v>1.59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142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outlineLevel="1">
      <c r="A35" s="178">
        <v>21</v>
      </c>
      <c r="B35" s="179" t="s">
        <v>188</v>
      </c>
      <c r="C35" s="188" t="s">
        <v>189</v>
      </c>
      <c r="D35" s="180" t="s">
        <v>139</v>
      </c>
      <c r="E35" s="181">
        <v>1</v>
      </c>
      <c r="F35" s="182"/>
      <c r="G35" s="183">
        <f t="shared" si="7"/>
        <v>0</v>
      </c>
      <c r="H35" s="161"/>
      <c r="I35" s="160">
        <f t="shared" si="8"/>
        <v>0</v>
      </c>
      <c r="J35" s="161"/>
      <c r="K35" s="160">
        <f t="shared" si="9"/>
        <v>0</v>
      </c>
      <c r="L35" s="160">
        <v>15</v>
      </c>
      <c r="M35" s="160">
        <f t="shared" si="10"/>
        <v>0</v>
      </c>
      <c r="N35" s="160">
        <v>3.9200000000000006E-2</v>
      </c>
      <c r="O35" s="160">
        <f t="shared" si="11"/>
        <v>0.04</v>
      </c>
      <c r="P35" s="160">
        <v>0</v>
      </c>
      <c r="Q35" s="160">
        <f t="shared" si="12"/>
        <v>0</v>
      </c>
      <c r="R35" s="160"/>
      <c r="S35" s="160" t="s">
        <v>146</v>
      </c>
      <c r="T35" s="160" t="s">
        <v>141</v>
      </c>
      <c r="U35" s="160">
        <v>0</v>
      </c>
      <c r="V35" s="160">
        <f t="shared" si="13"/>
        <v>0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142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33.75" outlineLevel="1">
      <c r="A36" s="178">
        <v>22</v>
      </c>
      <c r="B36" s="179" t="s">
        <v>190</v>
      </c>
      <c r="C36" s="188" t="s">
        <v>191</v>
      </c>
      <c r="D36" s="180" t="s">
        <v>139</v>
      </c>
      <c r="E36" s="181">
        <v>1</v>
      </c>
      <c r="F36" s="182"/>
      <c r="G36" s="183">
        <f t="shared" si="7"/>
        <v>0</v>
      </c>
      <c r="H36" s="161"/>
      <c r="I36" s="160">
        <f t="shared" si="8"/>
        <v>0</v>
      </c>
      <c r="J36" s="161"/>
      <c r="K36" s="160">
        <f t="shared" si="9"/>
        <v>0</v>
      </c>
      <c r="L36" s="160">
        <v>15</v>
      </c>
      <c r="M36" s="160">
        <f t="shared" si="10"/>
        <v>0</v>
      </c>
      <c r="N36" s="160">
        <v>3.9200000000000006E-2</v>
      </c>
      <c r="O36" s="160">
        <f t="shared" si="11"/>
        <v>0.04</v>
      </c>
      <c r="P36" s="160">
        <v>0</v>
      </c>
      <c r="Q36" s="160">
        <f t="shared" si="12"/>
        <v>0</v>
      </c>
      <c r="R36" s="160"/>
      <c r="S36" s="160" t="s">
        <v>146</v>
      </c>
      <c r="T36" s="160" t="s">
        <v>141</v>
      </c>
      <c r="U36" s="160">
        <v>0</v>
      </c>
      <c r="V36" s="160">
        <f t="shared" si="13"/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142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>
      <c r="A37" s="178">
        <v>23</v>
      </c>
      <c r="B37" s="179" t="s">
        <v>192</v>
      </c>
      <c r="C37" s="188" t="s">
        <v>193</v>
      </c>
      <c r="D37" s="180" t="s">
        <v>139</v>
      </c>
      <c r="E37" s="181">
        <v>1</v>
      </c>
      <c r="F37" s="182"/>
      <c r="G37" s="183">
        <f t="shared" si="7"/>
        <v>0</v>
      </c>
      <c r="H37" s="161"/>
      <c r="I37" s="160">
        <f t="shared" si="8"/>
        <v>0</v>
      </c>
      <c r="J37" s="161"/>
      <c r="K37" s="160">
        <f t="shared" si="9"/>
        <v>0</v>
      </c>
      <c r="L37" s="160">
        <v>15</v>
      </c>
      <c r="M37" s="160">
        <f t="shared" si="10"/>
        <v>0</v>
      </c>
      <c r="N37" s="160">
        <v>3.9200000000000006E-2</v>
      </c>
      <c r="O37" s="160">
        <f t="shared" si="11"/>
        <v>0.04</v>
      </c>
      <c r="P37" s="160">
        <v>0</v>
      </c>
      <c r="Q37" s="160">
        <f t="shared" si="12"/>
        <v>0</v>
      </c>
      <c r="R37" s="160"/>
      <c r="S37" s="160" t="s">
        <v>146</v>
      </c>
      <c r="T37" s="160" t="s">
        <v>141</v>
      </c>
      <c r="U37" s="160">
        <v>0</v>
      </c>
      <c r="V37" s="160">
        <f t="shared" si="13"/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142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>
      <c r="A38" s="178">
        <v>24</v>
      </c>
      <c r="B38" s="179" t="s">
        <v>194</v>
      </c>
      <c r="C38" s="188" t="s">
        <v>195</v>
      </c>
      <c r="D38" s="180" t="s">
        <v>179</v>
      </c>
      <c r="E38" s="181">
        <v>1</v>
      </c>
      <c r="F38" s="182"/>
      <c r="G38" s="183">
        <f t="shared" si="7"/>
        <v>0</v>
      </c>
      <c r="H38" s="161"/>
      <c r="I38" s="160">
        <f t="shared" si="8"/>
        <v>0</v>
      </c>
      <c r="J38" s="161"/>
      <c r="K38" s="160">
        <f t="shared" si="9"/>
        <v>0</v>
      </c>
      <c r="L38" s="160">
        <v>15</v>
      </c>
      <c r="M38" s="160">
        <f t="shared" si="10"/>
        <v>0</v>
      </c>
      <c r="N38" s="160">
        <v>0</v>
      </c>
      <c r="O38" s="160">
        <f t="shared" si="11"/>
        <v>0</v>
      </c>
      <c r="P38" s="160">
        <v>0</v>
      </c>
      <c r="Q38" s="160">
        <f t="shared" si="12"/>
        <v>0</v>
      </c>
      <c r="R38" s="160"/>
      <c r="S38" s="160" t="s">
        <v>146</v>
      </c>
      <c r="T38" s="160" t="s">
        <v>141</v>
      </c>
      <c r="U38" s="160">
        <v>0</v>
      </c>
      <c r="V38" s="160">
        <f t="shared" si="13"/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142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>
      <c r="A39" s="178">
        <v>25</v>
      </c>
      <c r="B39" s="179" t="s">
        <v>196</v>
      </c>
      <c r="C39" s="188" t="s">
        <v>197</v>
      </c>
      <c r="D39" s="180" t="s">
        <v>179</v>
      </c>
      <c r="E39" s="181">
        <v>2</v>
      </c>
      <c r="F39" s="182"/>
      <c r="G39" s="183">
        <f t="shared" si="7"/>
        <v>0</v>
      </c>
      <c r="H39" s="161"/>
      <c r="I39" s="160">
        <f t="shared" si="8"/>
        <v>0</v>
      </c>
      <c r="J39" s="161"/>
      <c r="K39" s="160">
        <f t="shared" si="9"/>
        <v>0</v>
      </c>
      <c r="L39" s="160">
        <v>15</v>
      </c>
      <c r="M39" s="160">
        <f t="shared" si="10"/>
        <v>0</v>
      </c>
      <c r="N39" s="160">
        <v>0</v>
      </c>
      <c r="O39" s="160">
        <f t="shared" si="11"/>
        <v>0</v>
      </c>
      <c r="P39" s="160">
        <v>0</v>
      </c>
      <c r="Q39" s="160">
        <f t="shared" si="12"/>
        <v>0</v>
      </c>
      <c r="R39" s="160"/>
      <c r="S39" s="160" t="s">
        <v>146</v>
      </c>
      <c r="T39" s="160" t="s">
        <v>141</v>
      </c>
      <c r="U39" s="160">
        <v>0</v>
      </c>
      <c r="V39" s="160">
        <f t="shared" si="13"/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142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78">
        <v>26</v>
      </c>
      <c r="B40" s="179" t="s">
        <v>198</v>
      </c>
      <c r="C40" s="188" t="s">
        <v>199</v>
      </c>
      <c r="D40" s="180" t="s">
        <v>179</v>
      </c>
      <c r="E40" s="181">
        <v>2</v>
      </c>
      <c r="F40" s="182"/>
      <c r="G40" s="183">
        <f t="shared" si="7"/>
        <v>0</v>
      </c>
      <c r="H40" s="161"/>
      <c r="I40" s="160">
        <f t="shared" si="8"/>
        <v>0</v>
      </c>
      <c r="J40" s="161"/>
      <c r="K40" s="160">
        <f t="shared" si="9"/>
        <v>0</v>
      </c>
      <c r="L40" s="160">
        <v>15</v>
      </c>
      <c r="M40" s="160">
        <f t="shared" si="10"/>
        <v>0</v>
      </c>
      <c r="N40" s="160">
        <v>0</v>
      </c>
      <c r="O40" s="160">
        <f t="shared" si="11"/>
        <v>0</v>
      </c>
      <c r="P40" s="160">
        <v>0</v>
      </c>
      <c r="Q40" s="160">
        <f t="shared" si="12"/>
        <v>0</v>
      </c>
      <c r="R40" s="160"/>
      <c r="S40" s="160" t="s">
        <v>146</v>
      </c>
      <c r="T40" s="160" t="s">
        <v>141</v>
      </c>
      <c r="U40" s="160">
        <v>0</v>
      </c>
      <c r="V40" s="160">
        <f t="shared" si="13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142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>
      <c r="A41" s="172">
        <v>27</v>
      </c>
      <c r="B41" s="173" t="s">
        <v>200</v>
      </c>
      <c r="C41" s="189" t="s">
        <v>201</v>
      </c>
      <c r="D41" s="174" t="s">
        <v>202</v>
      </c>
      <c r="E41" s="175">
        <v>1</v>
      </c>
      <c r="F41" s="176"/>
      <c r="G41" s="177">
        <f t="shared" si="7"/>
        <v>0</v>
      </c>
      <c r="H41" s="161"/>
      <c r="I41" s="160">
        <f t="shared" si="8"/>
        <v>0</v>
      </c>
      <c r="J41" s="161"/>
      <c r="K41" s="160">
        <f t="shared" si="9"/>
        <v>0</v>
      </c>
      <c r="L41" s="160">
        <v>15</v>
      </c>
      <c r="M41" s="160">
        <f t="shared" si="10"/>
        <v>0</v>
      </c>
      <c r="N41" s="160">
        <v>0</v>
      </c>
      <c r="O41" s="160">
        <f t="shared" si="11"/>
        <v>0</v>
      </c>
      <c r="P41" s="160">
        <v>0</v>
      </c>
      <c r="Q41" s="160">
        <f t="shared" si="12"/>
        <v>0</v>
      </c>
      <c r="R41" s="160"/>
      <c r="S41" s="160" t="s">
        <v>146</v>
      </c>
      <c r="T41" s="160" t="s">
        <v>141</v>
      </c>
      <c r="U41" s="160">
        <v>0</v>
      </c>
      <c r="V41" s="160">
        <f t="shared" si="13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142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>
      <c r="A42" s="157"/>
      <c r="B42" s="158"/>
      <c r="C42" s="245" t="s">
        <v>364</v>
      </c>
      <c r="D42" s="246"/>
      <c r="E42" s="246"/>
      <c r="F42" s="246"/>
      <c r="G42" s="246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203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7"/>
      <c r="B43" s="158"/>
      <c r="C43" s="247" t="s">
        <v>365</v>
      </c>
      <c r="D43" s="248"/>
      <c r="E43" s="248"/>
      <c r="F43" s="248"/>
      <c r="G43" s="248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203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57"/>
      <c r="B44" s="158"/>
      <c r="C44" s="247" t="s">
        <v>204</v>
      </c>
      <c r="D44" s="248"/>
      <c r="E44" s="248"/>
      <c r="F44" s="248"/>
      <c r="G44" s="248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203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>
      <c r="A45" s="178">
        <v>28</v>
      </c>
      <c r="B45" s="179" t="s">
        <v>205</v>
      </c>
      <c r="C45" s="188" t="s">
        <v>206</v>
      </c>
      <c r="D45" s="180" t="s">
        <v>179</v>
      </c>
      <c r="E45" s="181">
        <v>1</v>
      </c>
      <c r="F45" s="182"/>
      <c r="G45" s="183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15</v>
      </c>
      <c r="M45" s="160">
        <f>G45*(1+L45/100)</f>
        <v>0</v>
      </c>
      <c r="N45" s="160">
        <v>0</v>
      </c>
      <c r="O45" s="160">
        <f>ROUND(E45*N45,2)</f>
        <v>0</v>
      </c>
      <c r="P45" s="160">
        <v>0</v>
      </c>
      <c r="Q45" s="160">
        <f>ROUND(E45*P45,2)</f>
        <v>0</v>
      </c>
      <c r="R45" s="160"/>
      <c r="S45" s="160" t="s">
        <v>146</v>
      </c>
      <c r="T45" s="160" t="s">
        <v>141</v>
      </c>
      <c r="U45" s="160">
        <v>0</v>
      </c>
      <c r="V45" s="160">
        <f>ROUND(E45*U45,2)</f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142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72">
        <v>29</v>
      </c>
      <c r="B46" s="173" t="s">
        <v>207</v>
      </c>
      <c r="C46" s="189" t="s">
        <v>208</v>
      </c>
      <c r="D46" s="174" t="s">
        <v>202</v>
      </c>
      <c r="E46" s="175">
        <v>1</v>
      </c>
      <c r="F46" s="176"/>
      <c r="G46" s="177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15</v>
      </c>
      <c r="M46" s="160">
        <f>G46*(1+L46/100)</f>
        <v>0</v>
      </c>
      <c r="N46" s="160">
        <v>0</v>
      </c>
      <c r="O46" s="160">
        <f>ROUND(E46*N46,2)</f>
        <v>0</v>
      </c>
      <c r="P46" s="160">
        <v>0</v>
      </c>
      <c r="Q46" s="160">
        <f>ROUND(E46*P46,2)</f>
        <v>0</v>
      </c>
      <c r="R46" s="160"/>
      <c r="S46" s="160" t="s">
        <v>146</v>
      </c>
      <c r="T46" s="160" t="s">
        <v>141</v>
      </c>
      <c r="U46" s="160">
        <v>0</v>
      </c>
      <c r="V46" s="160">
        <f>ROUND(E46*U46,2)</f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142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57"/>
      <c r="B47" s="158"/>
      <c r="C47" s="245" t="s">
        <v>209</v>
      </c>
      <c r="D47" s="246"/>
      <c r="E47" s="246"/>
      <c r="F47" s="246"/>
      <c r="G47" s="246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203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7"/>
      <c r="B48" s="158"/>
      <c r="C48" s="247" t="s">
        <v>210</v>
      </c>
      <c r="D48" s="248"/>
      <c r="E48" s="248"/>
      <c r="F48" s="248"/>
      <c r="G48" s="248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203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>
      <c r="A49" s="157"/>
      <c r="B49" s="158"/>
      <c r="C49" s="247" t="s">
        <v>366</v>
      </c>
      <c r="D49" s="248"/>
      <c r="E49" s="248"/>
      <c r="F49" s="248"/>
      <c r="G49" s="248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203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>
      <c r="A50" s="157"/>
      <c r="B50" s="158"/>
      <c r="C50" s="247" t="s">
        <v>367</v>
      </c>
      <c r="D50" s="248"/>
      <c r="E50" s="248"/>
      <c r="F50" s="248"/>
      <c r="G50" s="248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203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57"/>
      <c r="B51" s="158"/>
      <c r="C51" s="247" t="s">
        <v>368</v>
      </c>
      <c r="D51" s="248"/>
      <c r="E51" s="248"/>
      <c r="F51" s="248"/>
      <c r="G51" s="248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203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57"/>
      <c r="B52" s="158"/>
      <c r="C52" s="247" t="s">
        <v>211</v>
      </c>
      <c r="D52" s="248"/>
      <c r="E52" s="248"/>
      <c r="F52" s="248"/>
      <c r="G52" s="248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203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57"/>
      <c r="B53" s="158"/>
      <c r="C53" s="191" t="s">
        <v>212</v>
      </c>
      <c r="D53" s="162"/>
      <c r="E53" s="163"/>
      <c r="F53" s="164"/>
      <c r="G53" s="164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203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57"/>
      <c r="B54" s="158"/>
      <c r="C54" s="247" t="s">
        <v>213</v>
      </c>
      <c r="D54" s="248"/>
      <c r="E54" s="248"/>
      <c r="F54" s="248"/>
      <c r="G54" s="248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203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57"/>
      <c r="B55" s="158"/>
      <c r="C55" s="247" t="s">
        <v>214</v>
      </c>
      <c r="D55" s="248"/>
      <c r="E55" s="248"/>
      <c r="F55" s="248"/>
      <c r="G55" s="248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203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57"/>
      <c r="B56" s="158"/>
      <c r="C56" s="247" t="s">
        <v>215</v>
      </c>
      <c r="D56" s="248"/>
      <c r="E56" s="248"/>
      <c r="F56" s="248"/>
      <c r="G56" s="248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203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57"/>
      <c r="B57" s="158"/>
      <c r="C57" s="247" t="s">
        <v>216</v>
      </c>
      <c r="D57" s="248"/>
      <c r="E57" s="248"/>
      <c r="F57" s="248"/>
      <c r="G57" s="248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203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7"/>
      <c r="B58" s="158"/>
      <c r="C58" s="247" t="s">
        <v>217</v>
      </c>
      <c r="D58" s="248"/>
      <c r="E58" s="248"/>
      <c r="F58" s="248"/>
      <c r="G58" s="248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203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7"/>
      <c r="B59" s="158"/>
      <c r="C59" s="247" t="s">
        <v>218</v>
      </c>
      <c r="D59" s="248"/>
      <c r="E59" s="248"/>
      <c r="F59" s="248"/>
      <c r="G59" s="248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203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57"/>
      <c r="B60" s="158"/>
      <c r="C60" s="191" t="s">
        <v>212</v>
      </c>
      <c r="D60" s="162"/>
      <c r="E60" s="163"/>
      <c r="F60" s="164"/>
      <c r="G60" s="164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203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7"/>
      <c r="B61" s="158"/>
      <c r="C61" s="247" t="s">
        <v>369</v>
      </c>
      <c r="D61" s="248"/>
      <c r="E61" s="248"/>
      <c r="F61" s="248"/>
      <c r="G61" s="248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203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>
      <c r="A62" s="157"/>
      <c r="B62" s="158"/>
      <c r="C62" s="247" t="s">
        <v>219</v>
      </c>
      <c r="D62" s="248"/>
      <c r="E62" s="248"/>
      <c r="F62" s="248"/>
      <c r="G62" s="248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203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>
      <c r="A63" s="157"/>
      <c r="B63" s="158"/>
      <c r="C63" s="247" t="s">
        <v>220</v>
      </c>
      <c r="D63" s="248"/>
      <c r="E63" s="248"/>
      <c r="F63" s="248"/>
      <c r="G63" s="248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203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57"/>
      <c r="B64" s="158"/>
      <c r="C64" s="247" t="s">
        <v>221</v>
      </c>
      <c r="D64" s="248"/>
      <c r="E64" s="248"/>
      <c r="F64" s="248"/>
      <c r="G64" s="248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203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>
      <c r="A65" s="157"/>
      <c r="B65" s="158"/>
      <c r="C65" s="247" t="s">
        <v>222</v>
      </c>
      <c r="D65" s="248"/>
      <c r="E65" s="248"/>
      <c r="F65" s="248"/>
      <c r="G65" s="248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203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>
      <c r="A66" s="157"/>
      <c r="B66" s="158"/>
      <c r="C66" s="247" t="s">
        <v>223</v>
      </c>
      <c r="D66" s="248"/>
      <c r="E66" s="248"/>
      <c r="F66" s="248"/>
      <c r="G66" s="248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203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>
      <c r="A67" s="178">
        <v>30</v>
      </c>
      <c r="B67" s="179" t="s">
        <v>224</v>
      </c>
      <c r="C67" s="188" t="s">
        <v>225</v>
      </c>
      <c r="D67" s="180" t="s">
        <v>226</v>
      </c>
      <c r="E67" s="181">
        <v>1</v>
      </c>
      <c r="F67" s="182"/>
      <c r="G67" s="183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15</v>
      </c>
      <c r="M67" s="160">
        <f>G67*(1+L67/100)</f>
        <v>0</v>
      </c>
      <c r="N67" s="160">
        <v>0</v>
      </c>
      <c r="O67" s="160">
        <f>ROUND(E67*N67,2)</f>
        <v>0</v>
      </c>
      <c r="P67" s="160">
        <v>0</v>
      </c>
      <c r="Q67" s="160">
        <f>ROUND(E67*P67,2)</f>
        <v>0</v>
      </c>
      <c r="R67" s="160"/>
      <c r="S67" s="160" t="s">
        <v>146</v>
      </c>
      <c r="T67" s="160" t="s">
        <v>141</v>
      </c>
      <c r="U67" s="160">
        <v>0</v>
      </c>
      <c r="V67" s="160">
        <f>ROUND(E67*U67,2)</f>
        <v>0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142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>
      <c r="A68" s="172">
        <v>31</v>
      </c>
      <c r="B68" s="173" t="s">
        <v>227</v>
      </c>
      <c r="C68" s="189" t="s">
        <v>228</v>
      </c>
      <c r="D68" s="174" t="s">
        <v>179</v>
      </c>
      <c r="E68" s="175">
        <v>1</v>
      </c>
      <c r="F68" s="176"/>
      <c r="G68" s="177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0</v>
      </c>
      <c r="Q68" s="160">
        <f>ROUND(E68*P68,2)</f>
        <v>0</v>
      </c>
      <c r="R68" s="160"/>
      <c r="S68" s="160" t="s">
        <v>146</v>
      </c>
      <c r="T68" s="160" t="s">
        <v>141</v>
      </c>
      <c r="U68" s="160">
        <v>0</v>
      </c>
      <c r="V68" s="160">
        <f>ROUND(E68*U68,2)</f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142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57">
        <v>32</v>
      </c>
      <c r="B69" s="158" t="s">
        <v>229</v>
      </c>
      <c r="C69" s="190" t="s">
        <v>230</v>
      </c>
      <c r="D69" s="159" t="s">
        <v>0</v>
      </c>
      <c r="E69" s="184"/>
      <c r="F69" s="161"/>
      <c r="G69" s="160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15</v>
      </c>
      <c r="M69" s="160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140</v>
      </c>
      <c r="T69" s="160" t="s">
        <v>141</v>
      </c>
      <c r="U69" s="160">
        <v>0</v>
      </c>
      <c r="V69" s="160">
        <f>ROUND(E69*U69,2)</f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173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>
      <c r="A70" s="178">
        <v>33</v>
      </c>
      <c r="B70" s="179" t="s">
        <v>231</v>
      </c>
      <c r="C70" s="188" t="s">
        <v>232</v>
      </c>
      <c r="D70" s="180" t="s">
        <v>233</v>
      </c>
      <c r="E70" s="181">
        <v>1.3121200000000002</v>
      </c>
      <c r="F70" s="182"/>
      <c r="G70" s="183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15</v>
      </c>
      <c r="M70" s="160">
        <f>G70*(1+L70/100)</f>
        <v>0</v>
      </c>
      <c r="N70" s="160">
        <v>0</v>
      </c>
      <c r="O70" s="160">
        <f>ROUND(E70*N70,2)</f>
        <v>0</v>
      </c>
      <c r="P70" s="160">
        <v>0</v>
      </c>
      <c r="Q70" s="160">
        <f>ROUND(E70*P70,2)</f>
        <v>0</v>
      </c>
      <c r="R70" s="160"/>
      <c r="S70" s="160" t="s">
        <v>140</v>
      </c>
      <c r="T70" s="160" t="s">
        <v>141</v>
      </c>
      <c r="U70" s="160">
        <v>11.403</v>
      </c>
      <c r="V70" s="160">
        <f>ROUND(E70*U70,2)</f>
        <v>14.96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234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>
      <c r="A71" s="166" t="s">
        <v>135</v>
      </c>
      <c r="B71" s="167" t="s">
        <v>95</v>
      </c>
      <c r="C71" s="187" t="s">
        <v>96</v>
      </c>
      <c r="D71" s="168"/>
      <c r="E71" s="169"/>
      <c r="F71" s="170"/>
      <c r="G71" s="171">
        <f>SUMIF(AG72:AG90,"&lt;&gt;NOR",G72:G90)</f>
        <v>0</v>
      </c>
      <c r="H71" s="165"/>
      <c r="I71" s="165">
        <f>SUM(I72:I90)</f>
        <v>0</v>
      </c>
      <c r="J71" s="165"/>
      <c r="K71" s="165">
        <f>SUM(K72:K90)</f>
        <v>0</v>
      </c>
      <c r="L71" s="165"/>
      <c r="M71" s="165">
        <f>SUM(M72:M90)</f>
        <v>0</v>
      </c>
      <c r="N71" s="165"/>
      <c r="O71" s="165">
        <f>SUM(O72:O90)</f>
        <v>0.2</v>
      </c>
      <c r="P71" s="165"/>
      <c r="Q71" s="165">
        <f>SUM(Q72:Q90)</f>
        <v>0.16999999999999998</v>
      </c>
      <c r="R71" s="165"/>
      <c r="S71" s="165"/>
      <c r="T71" s="165"/>
      <c r="U71" s="165"/>
      <c r="V71" s="165">
        <f>SUM(V72:V90)</f>
        <v>17.97</v>
      </c>
      <c r="W71" s="165"/>
      <c r="AG71" t="s">
        <v>136</v>
      </c>
    </row>
    <row r="72" spans="1:60" ht="22.5" outlineLevel="1">
      <c r="A72" s="172">
        <v>34</v>
      </c>
      <c r="B72" s="173" t="s">
        <v>235</v>
      </c>
      <c r="C72" s="189" t="s">
        <v>236</v>
      </c>
      <c r="D72" s="174" t="s">
        <v>139</v>
      </c>
      <c r="E72" s="175">
        <v>2</v>
      </c>
      <c r="F72" s="176"/>
      <c r="G72" s="177">
        <f>ROUND(E72*F72,2)</f>
        <v>0</v>
      </c>
      <c r="H72" s="161"/>
      <c r="I72" s="160">
        <f>ROUND(E72*H72,2)</f>
        <v>0</v>
      </c>
      <c r="J72" s="161"/>
      <c r="K72" s="160">
        <f>ROUND(E72*J72,2)</f>
        <v>0</v>
      </c>
      <c r="L72" s="160">
        <v>15</v>
      </c>
      <c r="M72" s="160">
        <f>G72*(1+L72/100)</f>
        <v>0</v>
      </c>
      <c r="N72" s="160">
        <v>7.7950000000000005E-2</v>
      </c>
      <c r="O72" s="160">
        <f>ROUND(E72*N72,2)</f>
        <v>0.16</v>
      </c>
      <c r="P72" s="160">
        <v>0</v>
      </c>
      <c r="Q72" s="160">
        <f>ROUND(E72*P72,2)</f>
        <v>0</v>
      </c>
      <c r="R72" s="160"/>
      <c r="S72" s="160" t="s">
        <v>140</v>
      </c>
      <c r="T72" s="160" t="s">
        <v>141</v>
      </c>
      <c r="U72" s="160">
        <v>3.4120000000000004</v>
      </c>
      <c r="V72" s="160">
        <f>ROUND(E72*U72,2)</f>
        <v>6.82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142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>
      <c r="A73" s="157"/>
      <c r="B73" s="158"/>
      <c r="C73" s="245" t="s">
        <v>237</v>
      </c>
      <c r="D73" s="246"/>
      <c r="E73" s="246"/>
      <c r="F73" s="246"/>
      <c r="G73" s="246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203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>
      <c r="A74" s="178">
        <v>35</v>
      </c>
      <c r="B74" s="179" t="s">
        <v>238</v>
      </c>
      <c r="C74" s="188" t="s">
        <v>239</v>
      </c>
      <c r="D74" s="180" t="s">
        <v>139</v>
      </c>
      <c r="E74" s="181">
        <v>6</v>
      </c>
      <c r="F74" s="182"/>
      <c r="G74" s="183">
        <f t="shared" ref="G74:G85" si="14">ROUND(E74*F74,2)</f>
        <v>0</v>
      </c>
      <c r="H74" s="161"/>
      <c r="I74" s="160">
        <f t="shared" ref="I74:I85" si="15">ROUND(E74*H74,2)</f>
        <v>0</v>
      </c>
      <c r="J74" s="161"/>
      <c r="K74" s="160">
        <f t="shared" ref="K74:K85" si="16">ROUND(E74*J74,2)</f>
        <v>0</v>
      </c>
      <c r="L74" s="160">
        <v>15</v>
      </c>
      <c r="M74" s="160">
        <f t="shared" ref="M74:M85" si="17">G74*(1+L74/100)</f>
        <v>0</v>
      </c>
      <c r="N74" s="160">
        <v>6.600000000000001E-4</v>
      </c>
      <c r="O74" s="160">
        <f t="shared" ref="O74:O85" si="18">ROUND(E74*N74,2)</f>
        <v>0</v>
      </c>
      <c r="P74" s="160">
        <v>0</v>
      </c>
      <c r="Q74" s="160">
        <f t="shared" ref="Q74:Q85" si="19">ROUND(E74*P74,2)</f>
        <v>0</v>
      </c>
      <c r="R74" s="160"/>
      <c r="S74" s="160" t="s">
        <v>140</v>
      </c>
      <c r="T74" s="160" t="s">
        <v>141</v>
      </c>
      <c r="U74" s="160">
        <v>0.32200000000000001</v>
      </c>
      <c r="V74" s="160">
        <f t="shared" ref="V74:V85" si="20">ROUND(E74*U74,2)</f>
        <v>1.93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142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78">
        <v>36</v>
      </c>
      <c r="B75" s="179" t="s">
        <v>240</v>
      </c>
      <c r="C75" s="188" t="s">
        <v>241</v>
      </c>
      <c r="D75" s="180" t="s">
        <v>139</v>
      </c>
      <c r="E75" s="181">
        <v>2</v>
      </c>
      <c r="F75" s="182"/>
      <c r="G75" s="183">
        <f t="shared" si="14"/>
        <v>0</v>
      </c>
      <c r="H75" s="161"/>
      <c r="I75" s="160">
        <f t="shared" si="15"/>
        <v>0</v>
      </c>
      <c r="J75" s="161"/>
      <c r="K75" s="160">
        <f t="shared" si="16"/>
        <v>0</v>
      </c>
      <c r="L75" s="160">
        <v>15</v>
      </c>
      <c r="M75" s="160">
        <f t="shared" si="17"/>
        <v>0</v>
      </c>
      <c r="N75" s="160">
        <v>1.58E-3</v>
      </c>
      <c r="O75" s="160">
        <f t="shared" si="18"/>
        <v>0</v>
      </c>
      <c r="P75" s="160">
        <v>0</v>
      </c>
      <c r="Q75" s="160">
        <f t="shared" si="19"/>
        <v>0</v>
      </c>
      <c r="R75" s="160"/>
      <c r="S75" s="160" t="s">
        <v>140</v>
      </c>
      <c r="T75" s="160" t="s">
        <v>141</v>
      </c>
      <c r="U75" s="160">
        <v>0.53</v>
      </c>
      <c r="V75" s="160">
        <f t="shared" si="20"/>
        <v>1.06</v>
      </c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142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>
      <c r="A76" s="178">
        <v>37</v>
      </c>
      <c r="B76" s="179" t="s">
        <v>242</v>
      </c>
      <c r="C76" s="188" t="s">
        <v>243</v>
      </c>
      <c r="D76" s="180" t="s">
        <v>154</v>
      </c>
      <c r="E76" s="181">
        <v>2</v>
      </c>
      <c r="F76" s="182"/>
      <c r="G76" s="183">
        <f t="shared" si="14"/>
        <v>0</v>
      </c>
      <c r="H76" s="161"/>
      <c r="I76" s="160">
        <f t="shared" si="15"/>
        <v>0</v>
      </c>
      <c r="J76" s="161"/>
      <c r="K76" s="160">
        <f t="shared" si="16"/>
        <v>0</v>
      </c>
      <c r="L76" s="160">
        <v>15</v>
      </c>
      <c r="M76" s="160">
        <f t="shared" si="17"/>
        <v>0</v>
      </c>
      <c r="N76" s="160">
        <v>0</v>
      </c>
      <c r="O76" s="160">
        <f t="shared" si="18"/>
        <v>0</v>
      </c>
      <c r="P76" s="160">
        <v>7.7420000000000003E-2</v>
      </c>
      <c r="Q76" s="160">
        <f t="shared" si="19"/>
        <v>0.15</v>
      </c>
      <c r="R76" s="160"/>
      <c r="S76" s="160" t="s">
        <v>140</v>
      </c>
      <c r="T76" s="160" t="s">
        <v>141</v>
      </c>
      <c r="U76" s="160">
        <v>0.18000000000000002</v>
      </c>
      <c r="V76" s="160">
        <f t="shared" si="20"/>
        <v>0.36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142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>
      <c r="A77" s="178">
        <v>38</v>
      </c>
      <c r="B77" s="179" t="s">
        <v>244</v>
      </c>
      <c r="C77" s="188" t="s">
        <v>245</v>
      </c>
      <c r="D77" s="180" t="s">
        <v>179</v>
      </c>
      <c r="E77" s="181">
        <v>10</v>
      </c>
      <c r="F77" s="182"/>
      <c r="G77" s="183">
        <f t="shared" si="14"/>
        <v>0</v>
      </c>
      <c r="H77" s="161"/>
      <c r="I77" s="160">
        <f t="shared" si="15"/>
        <v>0</v>
      </c>
      <c r="J77" s="161"/>
      <c r="K77" s="160">
        <f t="shared" si="16"/>
        <v>0</v>
      </c>
      <c r="L77" s="160">
        <v>15</v>
      </c>
      <c r="M77" s="160">
        <f t="shared" si="17"/>
        <v>0</v>
      </c>
      <c r="N77" s="160">
        <v>1.1300000000000001E-3</v>
      </c>
      <c r="O77" s="160">
        <f t="shared" si="18"/>
        <v>0.01</v>
      </c>
      <c r="P77" s="160">
        <v>0</v>
      </c>
      <c r="Q77" s="160">
        <f t="shared" si="19"/>
        <v>0</v>
      </c>
      <c r="R77" s="160"/>
      <c r="S77" s="160" t="s">
        <v>140</v>
      </c>
      <c r="T77" s="160" t="s">
        <v>141</v>
      </c>
      <c r="U77" s="160">
        <v>0.114</v>
      </c>
      <c r="V77" s="160">
        <f t="shared" si="20"/>
        <v>1.1399999999999999</v>
      </c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142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>
      <c r="A78" s="178">
        <v>39</v>
      </c>
      <c r="B78" s="179" t="s">
        <v>246</v>
      </c>
      <c r="C78" s="188" t="s">
        <v>247</v>
      </c>
      <c r="D78" s="180" t="s">
        <v>139</v>
      </c>
      <c r="E78" s="181">
        <v>1</v>
      </c>
      <c r="F78" s="182"/>
      <c r="G78" s="183">
        <f t="shared" si="14"/>
        <v>0</v>
      </c>
      <c r="H78" s="161"/>
      <c r="I78" s="160">
        <f t="shared" si="15"/>
        <v>0</v>
      </c>
      <c r="J78" s="161"/>
      <c r="K78" s="160">
        <f t="shared" si="16"/>
        <v>0</v>
      </c>
      <c r="L78" s="160">
        <v>15</v>
      </c>
      <c r="M78" s="160">
        <f t="shared" si="17"/>
        <v>0</v>
      </c>
      <c r="N78" s="160">
        <v>0</v>
      </c>
      <c r="O78" s="160">
        <f t="shared" si="18"/>
        <v>0</v>
      </c>
      <c r="P78" s="160">
        <v>0</v>
      </c>
      <c r="Q78" s="160">
        <f t="shared" si="19"/>
        <v>0</v>
      </c>
      <c r="R78" s="160"/>
      <c r="S78" s="160" t="s">
        <v>140</v>
      </c>
      <c r="T78" s="160" t="s">
        <v>141</v>
      </c>
      <c r="U78" s="160">
        <v>0.98000000000000009</v>
      </c>
      <c r="V78" s="160">
        <f t="shared" si="20"/>
        <v>0.98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142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>
      <c r="A79" s="178">
        <v>40</v>
      </c>
      <c r="B79" s="179" t="s">
        <v>248</v>
      </c>
      <c r="C79" s="188" t="s">
        <v>249</v>
      </c>
      <c r="D79" s="180" t="s">
        <v>179</v>
      </c>
      <c r="E79" s="181">
        <v>1</v>
      </c>
      <c r="F79" s="182"/>
      <c r="G79" s="183">
        <f t="shared" si="14"/>
        <v>0</v>
      </c>
      <c r="H79" s="161"/>
      <c r="I79" s="160">
        <f t="shared" si="15"/>
        <v>0</v>
      </c>
      <c r="J79" s="161"/>
      <c r="K79" s="160">
        <f t="shared" si="16"/>
        <v>0</v>
      </c>
      <c r="L79" s="160">
        <v>15</v>
      </c>
      <c r="M79" s="160">
        <f t="shared" si="17"/>
        <v>0</v>
      </c>
      <c r="N79" s="160">
        <v>1.8760000000000002E-2</v>
      </c>
      <c r="O79" s="160">
        <f t="shared" si="18"/>
        <v>0.02</v>
      </c>
      <c r="P79" s="160">
        <v>0</v>
      </c>
      <c r="Q79" s="160">
        <f t="shared" si="19"/>
        <v>0</v>
      </c>
      <c r="R79" s="160"/>
      <c r="S79" s="160" t="s">
        <v>140</v>
      </c>
      <c r="T79" s="160" t="s">
        <v>141</v>
      </c>
      <c r="U79" s="160">
        <v>0.83100000000000007</v>
      </c>
      <c r="V79" s="160">
        <f t="shared" si="20"/>
        <v>0.83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142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>
      <c r="A80" s="178">
        <v>41</v>
      </c>
      <c r="B80" s="179" t="s">
        <v>250</v>
      </c>
      <c r="C80" s="188" t="s">
        <v>251</v>
      </c>
      <c r="D80" s="180" t="s">
        <v>179</v>
      </c>
      <c r="E80" s="181">
        <v>1</v>
      </c>
      <c r="F80" s="182"/>
      <c r="G80" s="183">
        <f t="shared" si="14"/>
        <v>0</v>
      </c>
      <c r="H80" s="161"/>
      <c r="I80" s="160">
        <f t="shared" si="15"/>
        <v>0</v>
      </c>
      <c r="J80" s="161"/>
      <c r="K80" s="160">
        <f t="shared" si="16"/>
        <v>0</v>
      </c>
      <c r="L80" s="160">
        <v>15</v>
      </c>
      <c r="M80" s="160">
        <f t="shared" si="17"/>
        <v>0</v>
      </c>
      <c r="N80" s="160">
        <v>1.2540000000000001E-2</v>
      </c>
      <c r="O80" s="160">
        <f t="shared" si="18"/>
        <v>0.01</v>
      </c>
      <c r="P80" s="160">
        <v>0</v>
      </c>
      <c r="Q80" s="160">
        <f t="shared" si="19"/>
        <v>0</v>
      </c>
      <c r="R80" s="160"/>
      <c r="S80" s="160" t="s">
        <v>140</v>
      </c>
      <c r="T80" s="160" t="s">
        <v>141</v>
      </c>
      <c r="U80" s="160">
        <v>1.3520000000000001</v>
      </c>
      <c r="V80" s="160">
        <f t="shared" si="20"/>
        <v>1.35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142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>
      <c r="A81" s="178">
        <v>42</v>
      </c>
      <c r="B81" s="179" t="s">
        <v>252</v>
      </c>
      <c r="C81" s="188" t="s">
        <v>253</v>
      </c>
      <c r="D81" s="180" t="s">
        <v>179</v>
      </c>
      <c r="E81" s="181">
        <v>4</v>
      </c>
      <c r="F81" s="182"/>
      <c r="G81" s="183">
        <f t="shared" si="14"/>
        <v>0</v>
      </c>
      <c r="H81" s="161"/>
      <c r="I81" s="160">
        <f t="shared" si="15"/>
        <v>0</v>
      </c>
      <c r="J81" s="161"/>
      <c r="K81" s="160">
        <f t="shared" si="16"/>
        <v>0</v>
      </c>
      <c r="L81" s="160">
        <v>15</v>
      </c>
      <c r="M81" s="160">
        <f t="shared" si="17"/>
        <v>0</v>
      </c>
      <c r="N81" s="160">
        <v>0</v>
      </c>
      <c r="O81" s="160">
        <f t="shared" si="18"/>
        <v>0</v>
      </c>
      <c r="P81" s="160">
        <v>0</v>
      </c>
      <c r="Q81" s="160">
        <f t="shared" si="19"/>
        <v>0</v>
      </c>
      <c r="R81" s="160"/>
      <c r="S81" s="160" t="s">
        <v>140</v>
      </c>
      <c r="T81" s="160" t="s">
        <v>141</v>
      </c>
      <c r="U81" s="160">
        <v>0.28100000000000003</v>
      </c>
      <c r="V81" s="160">
        <f t="shared" si="20"/>
        <v>1.1200000000000001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142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>
      <c r="A82" s="178">
        <v>43</v>
      </c>
      <c r="B82" s="179" t="s">
        <v>254</v>
      </c>
      <c r="C82" s="188" t="s">
        <v>255</v>
      </c>
      <c r="D82" s="180" t="s">
        <v>139</v>
      </c>
      <c r="E82" s="181">
        <v>4</v>
      </c>
      <c r="F82" s="182"/>
      <c r="G82" s="183">
        <f t="shared" si="14"/>
        <v>0</v>
      </c>
      <c r="H82" s="161"/>
      <c r="I82" s="160">
        <f t="shared" si="15"/>
        <v>0</v>
      </c>
      <c r="J82" s="161"/>
      <c r="K82" s="160">
        <f t="shared" si="16"/>
        <v>0</v>
      </c>
      <c r="L82" s="160">
        <v>15</v>
      </c>
      <c r="M82" s="160">
        <f t="shared" si="17"/>
        <v>0</v>
      </c>
      <c r="N82" s="160">
        <v>7.0000000000000007E-5</v>
      </c>
      <c r="O82" s="160">
        <f t="shared" si="18"/>
        <v>0</v>
      </c>
      <c r="P82" s="160">
        <v>4.5000000000000005E-3</v>
      </c>
      <c r="Q82" s="160">
        <f t="shared" si="19"/>
        <v>0.02</v>
      </c>
      <c r="R82" s="160"/>
      <c r="S82" s="160" t="s">
        <v>140</v>
      </c>
      <c r="T82" s="160" t="s">
        <v>141</v>
      </c>
      <c r="U82" s="160">
        <v>0.42000000000000004</v>
      </c>
      <c r="V82" s="160">
        <f t="shared" si="20"/>
        <v>1.68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142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>
      <c r="A83" s="178">
        <v>44</v>
      </c>
      <c r="B83" s="179" t="s">
        <v>256</v>
      </c>
      <c r="C83" s="188" t="s">
        <v>257</v>
      </c>
      <c r="D83" s="180" t="s">
        <v>179</v>
      </c>
      <c r="E83" s="181">
        <v>1</v>
      </c>
      <c r="F83" s="182"/>
      <c r="G83" s="183">
        <f t="shared" si="14"/>
        <v>0</v>
      </c>
      <c r="H83" s="161"/>
      <c r="I83" s="160">
        <f t="shared" si="15"/>
        <v>0</v>
      </c>
      <c r="J83" s="161"/>
      <c r="K83" s="160">
        <f t="shared" si="16"/>
        <v>0</v>
      </c>
      <c r="L83" s="160">
        <v>15</v>
      </c>
      <c r="M83" s="160">
        <f t="shared" si="17"/>
        <v>0</v>
      </c>
      <c r="N83" s="160">
        <v>0</v>
      </c>
      <c r="O83" s="160">
        <f t="shared" si="18"/>
        <v>0</v>
      </c>
      <c r="P83" s="160">
        <v>0</v>
      </c>
      <c r="Q83" s="160">
        <f t="shared" si="19"/>
        <v>0</v>
      </c>
      <c r="R83" s="160"/>
      <c r="S83" s="160" t="s">
        <v>146</v>
      </c>
      <c r="T83" s="160" t="s">
        <v>141</v>
      </c>
      <c r="U83" s="160">
        <v>0</v>
      </c>
      <c r="V83" s="160">
        <f t="shared" si="20"/>
        <v>0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142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>
      <c r="A84" s="178">
        <v>45</v>
      </c>
      <c r="B84" s="179" t="s">
        <v>258</v>
      </c>
      <c r="C84" s="188" t="s">
        <v>259</v>
      </c>
      <c r="D84" s="180" t="s">
        <v>179</v>
      </c>
      <c r="E84" s="181">
        <v>1</v>
      </c>
      <c r="F84" s="182"/>
      <c r="G84" s="183">
        <f t="shared" si="14"/>
        <v>0</v>
      </c>
      <c r="H84" s="161"/>
      <c r="I84" s="160">
        <f t="shared" si="15"/>
        <v>0</v>
      </c>
      <c r="J84" s="161"/>
      <c r="K84" s="160">
        <f t="shared" si="16"/>
        <v>0</v>
      </c>
      <c r="L84" s="160">
        <v>15</v>
      </c>
      <c r="M84" s="160">
        <f t="shared" si="17"/>
        <v>0</v>
      </c>
      <c r="N84" s="160">
        <v>0</v>
      </c>
      <c r="O84" s="160">
        <f t="shared" si="18"/>
        <v>0</v>
      </c>
      <c r="P84" s="160">
        <v>0</v>
      </c>
      <c r="Q84" s="160">
        <f t="shared" si="19"/>
        <v>0</v>
      </c>
      <c r="R84" s="160"/>
      <c r="S84" s="160" t="s">
        <v>146</v>
      </c>
      <c r="T84" s="160" t="s">
        <v>141</v>
      </c>
      <c r="U84" s="160">
        <v>0</v>
      </c>
      <c r="V84" s="160">
        <f t="shared" si="20"/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142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>
      <c r="A85" s="172">
        <v>46</v>
      </c>
      <c r="B85" s="173" t="s">
        <v>260</v>
      </c>
      <c r="C85" s="189" t="s">
        <v>261</v>
      </c>
      <c r="D85" s="174" t="s">
        <v>139</v>
      </c>
      <c r="E85" s="175">
        <v>1</v>
      </c>
      <c r="F85" s="176"/>
      <c r="G85" s="177">
        <f t="shared" si="14"/>
        <v>0</v>
      </c>
      <c r="H85" s="161"/>
      <c r="I85" s="160">
        <f t="shared" si="15"/>
        <v>0</v>
      </c>
      <c r="J85" s="161"/>
      <c r="K85" s="160">
        <f t="shared" si="16"/>
        <v>0</v>
      </c>
      <c r="L85" s="160">
        <v>15</v>
      </c>
      <c r="M85" s="160">
        <f t="shared" si="17"/>
        <v>0</v>
      </c>
      <c r="N85" s="160">
        <v>0</v>
      </c>
      <c r="O85" s="160">
        <f t="shared" si="18"/>
        <v>0</v>
      </c>
      <c r="P85" s="160">
        <v>0</v>
      </c>
      <c r="Q85" s="160">
        <f t="shared" si="19"/>
        <v>0</v>
      </c>
      <c r="R85" s="160"/>
      <c r="S85" s="160" t="s">
        <v>146</v>
      </c>
      <c r="T85" s="160" t="s">
        <v>141</v>
      </c>
      <c r="U85" s="160">
        <v>0</v>
      </c>
      <c r="V85" s="160">
        <f t="shared" si="20"/>
        <v>0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262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outlineLevel="1">
      <c r="A86" s="157"/>
      <c r="B86" s="158"/>
      <c r="C86" s="245" t="s">
        <v>263</v>
      </c>
      <c r="D86" s="246"/>
      <c r="E86" s="246"/>
      <c r="F86" s="246"/>
      <c r="G86" s="246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203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85" t="str">
        <f>C86</f>
        <v>Včetně automatického odvzdušňovacího ventilu, odkalovací armatury, protipřirub a základního antikorozního nátěru.</v>
      </c>
      <c r="BB86" s="150"/>
      <c r="BC86" s="150"/>
      <c r="BD86" s="150"/>
      <c r="BE86" s="150"/>
      <c r="BF86" s="150"/>
      <c r="BG86" s="150"/>
      <c r="BH86" s="150"/>
    </row>
    <row r="87" spans="1:60" ht="22.5" outlineLevel="1">
      <c r="A87" s="178">
        <v>47</v>
      </c>
      <c r="B87" s="179" t="s">
        <v>264</v>
      </c>
      <c r="C87" s="188" t="s">
        <v>265</v>
      </c>
      <c r="D87" s="180" t="s">
        <v>145</v>
      </c>
      <c r="E87" s="181">
        <v>3</v>
      </c>
      <c r="F87" s="182"/>
      <c r="G87" s="183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15</v>
      </c>
      <c r="M87" s="160">
        <f>G87*(1+L87/100)</f>
        <v>0</v>
      </c>
      <c r="N87" s="160">
        <v>0</v>
      </c>
      <c r="O87" s="160">
        <f>ROUND(E87*N87,2)</f>
        <v>0</v>
      </c>
      <c r="P87" s="160">
        <v>0</v>
      </c>
      <c r="Q87" s="160">
        <f>ROUND(E87*P87,2)</f>
        <v>0</v>
      </c>
      <c r="R87" s="160"/>
      <c r="S87" s="160" t="s">
        <v>146</v>
      </c>
      <c r="T87" s="160" t="s">
        <v>141</v>
      </c>
      <c r="U87" s="160">
        <v>0</v>
      </c>
      <c r="V87" s="160">
        <f>ROUND(E87*U87,2)</f>
        <v>0</v>
      </c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262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outlineLevel="1">
      <c r="A88" s="172">
        <v>48</v>
      </c>
      <c r="B88" s="173" t="s">
        <v>266</v>
      </c>
      <c r="C88" s="189" t="s">
        <v>267</v>
      </c>
      <c r="D88" s="174" t="s">
        <v>139</v>
      </c>
      <c r="E88" s="175">
        <v>1</v>
      </c>
      <c r="F88" s="176"/>
      <c r="G88" s="177">
        <f>ROUND(E88*F88,2)</f>
        <v>0</v>
      </c>
      <c r="H88" s="161"/>
      <c r="I88" s="160">
        <f>ROUND(E88*H88,2)</f>
        <v>0</v>
      </c>
      <c r="J88" s="161"/>
      <c r="K88" s="160">
        <f>ROUND(E88*J88,2)</f>
        <v>0</v>
      </c>
      <c r="L88" s="160">
        <v>15</v>
      </c>
      <c r="M88" s="160">
        <f>G88*(1+L88/100)</f>
        <v>0</v>
      </c>
      <c r="N88" s="160">
        <v>0</v>
      </c>
      <c r="O88" s="160">
        <f>ROUND(E88*N88,2)</f>
        <v>0</v>
      </c>
      <c r="P88" s="160">
        <v>0</v>
      </c>
      <c r="Q88" s="160">
        <f>ROUND(E88*P88,2)</f>
        <v>0</v>
      </c>
      <c r="R88" s="160"/>
      <c r="S88" s="160" t="s">
        <v>146</v>
      </c>
      <c r="T88" s="160" t="s">
        <v>141</v>
      </c>
      <c r="U88" s="160">
        <v>0</v>
      </c>
      <c r="V88" s="160">
        <f>ROUND(E88*U88,2)</f>
        <v>0</v>
      </c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262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>
      <c r="A89" s="157">
        <v>49</v>
      </c>
      <c r="B89" s="158" t="s">
        <v>268</v>
      </c>
      <c r="C89" s="190" t="s">
        <v>269</v>
      </c>
      <c r="D89" s="159" t="s">
        <v>0</v>
      </c>
      <c r="E89" s="184"/>
      <c r="F89" s="161"/>
      <c r="G89" s="160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15</v>
      </c>
      <c r="M89" s="160">
        <f>G89*(1+L89/100)</f>
        <v>0</v>
      </c>
      <c r="N89" s="160">
        <v>0</v>
      </c>
      <c r="O89" s="160">
        <f>ROUND(E89*N89,2)</f>
        <v>0</v>
      </c>
      <c r="P89" s="160">
        <v>0</v>
      </c>
      <c r="Q89" s="160">
        <f>ROUND(E89*P89,2)</f>
        <v>0</v>
      </c>
      <c r="R89" s="160"/>
      <c r="S89" s="160" t="s">
        <v>140</v>
      </c>
      <c r="T89" s="160" t="s">
        <v>141</v>
      </c>
      <c r="U89" s="160">
        <v>0</v>
      </c>
      <c r="V89" s="160">
        <f>ROUND(E89*U89,2)</f>
        <v>0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173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>
      <c r="A90" s="178">
        <v>50</v>
      </c>
      <c r="B90" s="179" t="s">
        <v>270</v>
      </c>
      <c r="C90" s="188" t="s">
        <v>271</v>
      </c>
      <c r="D90" s="180" t="s">
        <v>233</v>
      </c>
      <c r="E90" s="181">
        <v>0.17284000000000002</v>
      </c>
      <c r="F90" s="182"/>
      <c r="G90" s="183">
        <f>ROUND(E90*F90,2)</f>
        <v>0</v>
      </c>
      <c r="H90" s="161"/>
      <c r="I90" s="160">
        <f>ROUND(E90*H90,2)</f>
        <v>0</v>
      </c>
      <c r="J90" s="161"/>
      <c r="K90" s="160">
        <f>ROUND(E90*J90,2)</f>
        <v>0</v>
      </c>
      <c r="L90" s="160">
        <v>15</v>
      </c>
      <c r="M90" s="160">
        <f>G90*(1+L90/100)</f>
        <v>0</v>
      </c>
      <c r="N90" s="160">
        <v>0</v>
      </c>
      <c r="O90" s="160">
        <f>ROUND(E90*N90,2)</f>
        <v>0</v>
      </c>
      <c r="P90" s="160">
        <v>0</v>
      </c>
      <c r="Q90" s="160">
        <f>ROUND(E90*P90,2)</f>
        <v>0</v>
      </c>
      <c r="R90" s="160"/>
      <c r="S90" s="160" t="s">
        <v>140</v>
      </c>
      <c r="T90" s="160" t="s">
        <v>141</v>
      </c>
      <c r="U90" s="160">
        <v>4.0430000000000001</v>
      </c>
      <c r="V90" s="160">
        <f>ROUND(E90*U90,2)</f>
        <v>0.7</v>
      </c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234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>
      <c r="A91" s="166" t="s">
        <v>135</v>
      </c>
      <c r="B91" s="167" t="s">
        <v>97</v>
      </c>
      <c r="C91" s="187" t="s">
        <v>98</v>
      </c>
      <c r="D91" s="168"/>
      <c r="E91" s="169"/>
      <c r="F91" s="170"/>
      <c r="G91" s="171">
        <f>SUMIF(AG92:AG107,"&lt;&gt;NOR",G92:G107)</f>
        <v>0</v>
      </c>
      <c r="H91" s="165"/>
      <c r="I91" s="165">
        <f>SUM(I92:I107)</f>
        <v>0</v>
      </c>
      <c r="J91" s="165"/>
      <c r="K91" s="165">
        <f>SUM(K92:K107)</f>
        <v>0</v>
      </c>
      <c r="L91" s="165"/>
      <c r="M91" s="165">
        <f>SUM(M92:M107)</f>
        <v>0</v>
      </c>
      <c r="N91" s="165"/>
      <c r="O91" s="165">
        <f>SUM(O92:O107)</f>
        <v>7.0000000000000007E-2</v>
      </c>
      <c r="P91" s="165"/>
      <c r="Q91" s="165">
        <f>SUM(Q92:Q107)</f>
        <v>0.14000000000000001</v>
      </c>
      <c r="R91" s="165"/>
      <c r="S91" s="165"/>
      <c r="T91" s="165"/>
      <c r="U91" s="165"/>
      <c r="V91" s="165">
        <f>SUM(V92:V107)</f>
        <v>17.25</v>
      </c>
      <c r="W91" s="165"/>
      <c r="AG91" t="s">
        <v>136</v>
      </c>
    </row>
    <row r="92" spans="1:60" outlineLevel="1">
      <c r="A92" s="178">
        <v>51</v>
      </c>
      <c r="B92" s="179" t="s">
        <v>272</v>
      </c>
      <c r="C92" s="188" t="s">
        <v>273</v>
      </c>
      <c r="D92" s="180" t="s">
        <v>154</v>
      </c>
      <c r="E92" s="181">
        <v>11</v>
      </c>
      <c r="F92" s="182"/>
      <c r="G92" s="183">
        <f>ROUND(E92*F92,2)</f>
        <v>0</v>
      </c>
      <c r="H92" s="161"/>
      <c r="I92" s="160">
        <f>ROUND(E92*H92,2)</f>
        <v>0</v>
      </c>
      <c r="J92" s="161"/>
      <c r="K92" s="160">
        <f>ROUND(E92*J92,2)</f>
        <v>0</v>
      </c>
      <c r="L92" s="160">
        <v>15</v>
      </c>
      <c r="M92" s="160">
        <f>G92*(1+L92/100)</f>
        <v>0</v>
      </c>
      <c r="N92" s="160">
        <v>5.0000000000000002E-5</v>
      </c>
      <c r="O92" s="160">
        <f>ROUND(E92*N92,2)</f>
        <v>0</v>
      </c>
      <c r="P92" s="160">
        <v>5.3200000000000001E-3</v>
      </c>
      <c r="Q92" s="160">
        <f>ROUND(E92*P92,2)</f>
        <v>0.06</v>
      </c>
      <c r="R92" s="160"/>
      <c r="S92" s="160" t="s">
        <v>140</v>
      </c>
      <c r="T92" s="160" t="s">
        <v>141</v>
      </c>
      <c r="U92" s="160">
        <v>0.10300000000000001</v>
      </c>
      <c r="V92" s="160">
        <f>ROUND(E92*U92,2)</f>
        <v>1.1299999999999999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142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>
      <c r="A93" s="178">
        <v>52</v>
      </c>
      <c r="B93" s="179" t="s">
        <v>274</v>
      </c>
      <c r="C93" s="188" t="s">
        <v>275</v>
      </c>
      <c r="D93" s="180" t="s">
        <v>154</v>
      </c>
      <c r="E93" s="181">
        <v>15</v>
      </c>
      <c r="F93" s="182"/>
      <c r="G93" s="183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15</v>
      </c>
      <c r="M93" s="160">
        <f>G93*(1+L93/100)</f>
        <v>0</v>
      </c>
      <c r="N93" s="160">
        <v>4.0000000000000003E-5</v>
      </c>
      <c r="O93" s="160">
        <f>ROUND(E93*N93,2)</f>
        <v>0</v>
      </c>
      <c r="P93" s="160">
        <v>2.5400000000000002E-3</v>
      </c>
      <c r="Q93" s="160">
        <f>ROUND(E93*P93,2)</f>
        <v>0.04</v>
      </c>
      <c r="R93" s="160"/>
      <c r="S93" s="160" t="s">
        <v>140</v>
      </c>
      <c r="T93" s="160" t="s">
        <v>141</v>
      </c>
      <c r="U93" s="160">
        <v>8.3000000000000004E-2</v>
      </c>
      <c r="V93" s="160">
        <f>ROUND(E93*U93,2)</f>
        <v>1.25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142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>
      <c r="A94" s="178">
        <v>53</v>
      </c>
      <c r="B94" s="179" t="s">
        <v>276</v>
      </c>
      <c r="C94" s="188" t="s">
        <v>277</v>
      </c>
      <c r="D94" s="180" t="s">
        <v>139</v>
      </c>
      <c r="E94" s="181">
        <v>3</v>
      </c>
      <c r="F94" s="182"/>
      <c r="G94" s="183">
        <f>ROUND(E94*F94,2)</f>
        <v>0</v>
      </c>
      <c r="H94" s="161"/>
      <c r="I94" s="160">
        <f>ROUND(E94*H94,2)</f>
        <v>0</v>
      </c>
      <c r="J94" s="161"/>
      <c r="K94" s="160">
        <f>ROUND(E94*J94,2)</f>
        <v>0</v>
      </c>
      <c r="L94" s="160">
        <v>15</v>
      </c>
      <c r="M94" s="160">
        <f>G94*(1+L94/100)</f>
        <v>0</v>
      </c>
      <c r="N94" s="160">
        <v>1.1400000000000002E-3</v>
      </c>
      <c r="O94" s="160">
        <f>ROUND(E94*N94,2)</f>
        <v>0</v>
      </c>
      <c r="P94" s="160">
        <v>0</v>
      </c>
      <c r="Q94" s="160">
        <f>ROUND(E94*P94,2)</f>
        <v>0</v>
      </c>
      <c r="R94" s="160"/>
      <c r="S94" s="160" t="s">
        <v>140</v>
      </c>
      <c r="T94" s="160" t="s">
        <v>141</v>
      </c>
      <c r="U94" s="160">
        <v>1.1020000000000001</v>
      </c>
      <c r="V94" s="160">
        <f>ROUND(E94*U94,2)</f>
        <v>3.31</v>
      </c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142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72">
        <v>54</v>
      </c>
      <c r="B95" s="173" t="s">
        <v>278</v>
      </c>
      <c r="C95" s="189" t="s">
        <v>279</v>
      </c>
      <c r="D95" s="174" t="s">
        <v>154</v>
      </c>
      <c r="E95" s="175">
        <v>10</v>
      </c>
      <c r="F95" s="176"/>
      <c r="G95" s="177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15</v>
      </c>
      <c r="M95" s="160">
        <f>G95*(1+L95/100)</f>
        <v>0</v>
      </c>
      <c r="N95" s="160">
        <v>1.6000000000000001E-3</v>
      </c>
      <c r="O95" s="160">
        <f>ROUND(E95*N95,2)</f>
        <v>0.02</v>
      </c>
      <c r="P95" s="160">
        <v>0</v>
      </c>
      <c r="Q95" s="160">
        <f>ROUND(E95*P95,2)</f>
        <v>0</v>
      </c>
      <c r="R95" s="160"/>
      <c r="S95" s="160" t="s">
        <v>140</v>
      </c>
      <c r="T95" s="160" t="s">
        <v>141</v>
      </c>
      <c r="U95" s="160">
        <v>0.33332000000000001</v>
      </c>
      <c r="V95" s="160">
        <f>ROUND(E95*U95,2)</f>
        <v>3.33</v>
      </c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142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>
      <c r="A96" s="157"/>
      <c r="B96" s="158"/>
      <c r="C96" s="245" t="s">
        <v>280</v>
      </c>
      <c r="D96" s="246"/>
      <c r="E96" s="246"/>
      <c r="F96" s="246"/>
      <c r="G96" s="246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203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>
      <c r="A97" s="178">
        <v>55</v>
      </c>
      <c r="B97" s="179" t="s">
        <v>281</v>
      </c>
      <c r="C97" s="188" t="s">
        <v>282</v>
      </c>
      <c r="D97" s="180" t="s">
        <v>154</v>
      </c>
      <c r="E97" s="181">
        <v>5</v>
      </c>
      <c r="F97" s="182"/>
      <c r="G97" s="183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15</v>
      </c>
      <c r="M97" s="160">
        <f>G97*(1+L97/100)</f>
        <v>0</v>
      </c>
      <c r="N97" s="160">
        <v>1.9600000000000004E-3</v>
      </c>
      <c r="O97" s="160">
        <f>ROUND(E97*N97,2)</f>
        <v>0.01</v>
      </c>
      <c r="P97" s="160">
        <v>0</v>
      </c>
      <c r="Q97" s="160">
        <f>ROUND(E97*P97,2)</f>
        <v>0</v>
      </c>
      <c r="R97" s="160"/>
      <c r="S97" s="160" t="s">
        <v>140</v>
      </c>
      <c r="T97" s="160" t="s">
        <v>141</v>
      </c>
      <c r="U97" s="160">
        <v>0.35790000000000005</v>
      </c>
      <c r="V97" s="160">
        <f>ROUND(E97*U97,2)</f>
        <v>1.79</v>
      </c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142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>
      <c r="A98" s="172">
        <v>56</v>
      </c>
      <c r="B98" s="173" t="s">
        <v>283</v>
      </c>
      <c r="C98" s="189" t="s">
        <v>284</v>
      </c>
      <c r="D98" s="174" t="s">
        <v>154</v>
      </c>
      <c r="E98" s="175">
        <v>11</v>
      </c>
      <c r="F98" s="176"/>
      <c r="G98" s="177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15</v>
      </c>
      <c r="M98" s="160">
        <f>G98*(1+L98/100)</f>
        <v>0</v>
      </c>
      <c r="N98" s="160">
        <v>3.7400000000000003E-3</v>
      </c>
      <c r="O98" s="160">
        <f>ROUND(E98*N98,2)</f>
        <v>0.04</v>
      </c>
      <c r="P98" s="160">
        <v>0</v>
      </c>
      <c r="Q98" s="160">
        <f>ROUND(E98*P98,2)</f>
        <v>0</v>
      </c>
      <c r="R98" s="160"/>
      <c r="S98" s="160" t="s">
        <v>140</v>
      </c>
      <c r="T98" s="160" t="s">
        <v>141</v>
      </c>
      <c r="U98" s="160">
        <v>0.46580000000000005</v>
      </c>
      <c r="V98" s="160">
        <f>ROUND(E98*U98,2)</f>
        <v>5.12</v>
      </c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142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>
      <c r="A99" s="157"/>
      <c r="B99" s="158"/>
      <c r="C99" s="245" t="s">
        <v>280</v>
      </c>
      <c r="D99" s="246"/>
      <c r="E99" s="246"/>
      <c r="F99" s="246"/>
      <c r="G99" s="246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203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>
      <c r="A100" s="172">
        <v>57</v>
      </c>
      <c r="B100" s="173" t="s">
        <v>285</v>
      </c>
      <c r="C100" s="189" t="s">
        <v>286</v>
      </c>
      <c r="D100" s="174" t="s">
        <v>139</v>
      </c>
      <c r="E100" s="175">
        <v>20</v>
      </c>
      <c r="F100" s="176"/>
      <c r="G100" s="177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15</v>
      </c>
      <c r="M100" s="160">
        <f>G100*(1+L100/100)</f>
        <v>0</v>
      </c>
      <c r="N100" s="160">
        <v>2.0000000000000002E-5</v>
      </c>
      <c r="O100" s="160">
        <f>ROUND(E100*N100,2)</f>
        <v>0</v>
      </c>
      <c r="P100" s="160">
        <v>2.15E-3</v>
      </c>
      <c r="Q100" s="160">
        <f>ROUND(E100*P100,2)</f>
        <v>0.04</v>
      </c>
      <c r="R100" s="160"/>
      <c r="S100" s="160" t="s">
        <v>140</v>
      </c>
      <c r="T100" s="160" t="s">
        <v>141</v>
      </c>
      <c r="U100" s="160">
        <v>0.01</v>
      </c>
      <c r="V100" s="160">
        <f>ROUND(E100*U100,2)</f>
        <v>0.2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142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>
      <c r="A101" s="157"/>
      <c r="B101" s="158"/>
      <c r="C101" s="245" t="s">
        <v>287</v>
      </c>
      <c r="D101" s="246"/>
      <c r="E101" s="246"/>
      <c r="F101" s="246"/>
      <c r="G101" s="246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203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85" t="str">
        <f>C101</f>
        <v>Včetně demontáže konzol, podpěr a výložníků zakotvených do zdiva jednostranně. Je - li nosná konstrukce vetknuta do zdiva oboustranně, určuje se počet rozřezání dvojnásobným množstvím.</v>
      </c>
      <c r="BB101" s="150"/>
      <c r="BC101" s="150"/>
      <c r="BD101" s="150"/>
      <c r="BE101" s="150"/>
      <c r="BF101" s="150"/>
      <c r="BG101" s="150"/>
      <c r="BH101" s="150"/>
    </row>
    <row r="102" spans="1:60" outlineLevel="1">
      <c r="A102" s="172">
        <v>58</v>
      </c>
      <c r="B102" s="173" t="s">
        <v>288</v>
      </c>
      <c r="C102" s="189" t="s">
        <v>289</v>
      </c>
      <c r="D102" s="174" t="s">
        <v>154</v>
      </c>
      <c r="E102" s="175">
        <v>15</v>
      </c>
      <c r="F102" s="176"/>
      <c r="G102" s="177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15</v>
      </c>
      <c r="M102" s="160">
        <f>G102*(1+L102/100)</f>
        <v>0</v>
      </c>
      <c r="N102" s="160">
        <v>0</v>
      </c>
      <c r="O102" s="160">
        <f>ROUND(E102*N102,2)</f>
        <v>0</v>
      </c>
      <c r="P102" s="160">
        <v>0</v>
      </c>
      <c r="Q102" s="160">
        <f>ROUND(E102*P102,2)</f>
        <v>0</v>
      </c>
      <c r="R102" s="160"/>
      <c r="S102" s="160" t="s">
        <v>140</v>
      </c>
      <c r="T102" s="160" t="s">
        <v>141</v>
      </c>
      <c r="U102" s="160">
        <v>1.8000000000000002E-2</v>
      </c>
      <c r="V102" s="160">
        <f>ROUND(E102*U102,2)</f>
        <v>0.27</v>
      </c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142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>
      <c r="A103" s="157"/>
      <c r="B103" s="158"/>
      <c r="C103" s="245" t="s">
        <v>290</v>
      </c>
      <c r="D103" s="246"/>
      <c r="E103" s="246"/>
      <c r="F103" s="246"/>
      <c r="G103" s="246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203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>
      <c r="A104" s="172">
        <v>59</v>
      </c>
      <c r="B104" s="173" t="s">
        <v>291</v>
      </c>
      <c r="C104" s="189" t="s">
        <v>292</v>
      </c>
      <c r="D104" s="174" t="s">
        <v>154</v>
      </c>
      <c r="E104" s="175">
        <v>11</v>
      </c>
      <c r="F104" s="176"/>
      <c r="G104" s="177">
        <f>ROUND(E104*F104,2)</f>
        <v>0</v>
      </c>
      <c r="H104" s="161"/>
      <c r="I104" s="160">
        <f>ROUND(E104*H104,2)</f>
        <v>0</v>
      </c>
      <c r="J104" s="161"/>
      <c r="K104" s="160">
        <f>ROUND(E104*J104,2)</f>
        <v>0</v>
      </c>
      <c r="L104" s="160">
        <v>15</v>
      </c>
      <c r="M104" s="160">
        <f>G104*(1+L104/100)</f>
        <v>0</v>
      </c>
      <c r="N104" s="160">
        <v>0</v>
      </c>
      <c r="O104" s="160">
        <f>ROUND(E104*N104,2)</f>
        <v>0</v>
      </c>
      <c r="P104" s="160">
        <v>0</v>
      </c>
      <c r="Q104" s="160">
        <f>ROUND(E104*P104,2)</f>
        <v>0</v>
      </c>
      <c r="R104" s="160"/>
      <c r="S104" s="160" t="s">
        <v>140</v>
      </c>
      <c r="T104" s="160" t="s">
        <v>141</v>
      </c>
      <c r="U104" s="160">
        <v>3.2000000000000001E-2</v>
      </c>
      <c r="V104" s="160">
        <f>ROUND(E104*U104,2)</f>
        <v>0.35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142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>
      <c r="A105" s="157"/>
      <c r="B105" s="158"/>
      <c r="C105" s="245" t="s">
        <v>290</v>
      </c>
      <c r="D105" s="246"/>
      <c r="E105" s="246"/>
      <c r="F105" s="246"/>
      <c r="G105" s="246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203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>
      <c r="A106" s="157">
        <v>60</v>
      </c>
      <c r="B106" s="158" t="s">
        <v>293</v>
      </c>
      <c r="C106" s="190" t="s">
        <v>294</v>
      </c>
      <c r="D106" s="159" t="s">
        <v>0</v>
      </c>
      <c r="E106" s="184"/>
      <c r="F106" s="161"/>
      <c r="G106" s="160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15</v>
      </c>
      <c r="M106" s="160">
        <f>G106*(1+L106/100)</f>
        <v>0</v>
      </c>
      <c r="N106" s="160">
        <v>0</v>
      </c>
      <c r="O106" s="160">
        <f>ROUND(E106*N106,2)</f>
        <v>0</v>
      </c>
      <c r="P106" s="160">
        <v>0</v>
      </c>
      <c r="Q106" s="160">
        <f>ROUND(E106*P106,2)</f>
        <v>0</v>
      </c>
      <c r="R106" s="160"/>
      <c r="S106" s="160" t="s">
        <v>140</v>
      </c>
      <c r="T106" s="160" t="s">
        <v>141</v>
      </c>
      <c r="U106" s="160">
        <v>0</v>
      </c>
      <c r="V106" s="160">
        <f>ROUND(E106*U106,2)</f>
        <v>0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173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>
      <c r="A107" s="178">
        <v>61</v>
      </c>
      <c r="B107" s="179" t="s">
        <v>295</v>
      </c>
      <c r="C107" s="188" t="s">
        <v>296</v>
      </c>
      <c r="D107" s="180" t="s">
        <v>233</v>
      </c>
      <c r="E107" s="181">
        <v>0.13962000000000002</v>
      </c>
      <c r="F107" s="182"/>
      <c r="G107" s="183">
        <f>ROUND(E107*F107,2)</f>
        <v>0</v>
      </c>
      <c r="H107" s="161"/>
      <c r="I107" s="160">
        <f>ROUND(E107*H107,2)</f>
        <v>0</v>
      </c>
      <c r="J107" s="161"/>
      <c r="K107" s="160">
        <f>ROUND(E107*J107,2)</f>
        <v>0</v>
      </c>
      <c r="L107" s="160">
        <v>15</v>
      </c>
      <c r="M107" s="160">
        <f>G107*(1+L107/100)</f>
        <v>0</v>
      </c>
      <c r="N107" s="160">
        <v>0</v>
      </c>
      <c r="O107" s="160">
        <f>ROUND(E107*N107,2)</f>
        <v>0</v>
      </c>
      <c r="P107" s="160">
        <v>0</v>
      </c>
      <c r="Q107" s="160">
        <f>ROUND(E107*P107,2)</f>
        <v>0</v>
      </c>
      <c r="R107" s="160"/>
      <c r="S107" s="160" t="s">
        <v>140</v>
      </c>
      <c r="T107" s="160" t="s">
        <v>141</v>
      </c>
      <c r="U107" s="160">
        <v>3.5630000000000002</v>
      </c>
      <c r="V107" s="160">
        <f>ROUND(E107*U107,2)</f>
        <v>0.5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234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>
      <c r="A108" s="166" t="s">
        <v>135</v>
      </c>
      <c r="B108" s="167" t="s">
        <v>99</v>
      </c>
      <c r="C108" s="187" t="s">
        <v>100</v>
      </c>
      <c r="D108" s="168"/>
      <c r="E108" s="169"/>
      <c r="F108" s="170"/>
      <c r="G108" s="171">
        <f>SUMIF(AG109:AG131,"&lt;&gt;NOR",G109:G131)</f>
        <v>0</v>
      </c>
      <c r="H108" s="165"/>
      <c r="I108" s="165">
        <f>SUM(I109:I131)</f>
        <v>0</v>
      </c>
      <c r="J108" s="165"/>
      <c r="K108" s="165">
        <f>SUM(K109:K131)</f>
        <v>0</v>
      </c>
      <c r="L108" s="165"/>
      <c r="M108" s="165">
        <f>SUM(M109:M131)</f>
        <v>0</v>
      </c>
      <c r="N108" s="165"/>
      <c r="O108" s="165">
        <f>SUM(O109:O131)</f>
        <v>0.01</v>
      </c>
      <c r="P108" s="165"/>
      <c r="Q108" s="165">
        <f>SUM(Q109:Q131)</f>
        <v>0.03</v>
      </c>
      <c r="R108" s="165"/>
      <c r="S108" s="165"/>
      <c r="T108" s="165"/>
      <c r="U108" s="165"/>
      <c r="V108" s="165">
        <f>SUM(V109:V131)</f>
        <v>21.449999999999996</v>
      </c>
      <c r="W108" s="165"/>
      <c r="AG108" t="s">
        <v>136</v>
      </c>
    </row>
    <row r="109" spans="1:60" outlineLevel="1">
      <c r="A109" s="178">
        <v>62</v>
      </c>
      <c r="B109" s="179" t="s">
        <v>297</v>
      </c>
      <c r="C109" s="188" t="s">
        <v>298</v>
      </c>
      <c r="D109" s="180" t="s">
        <v>139</v>
      </c>
      <c r="E109" s="181">
        <v>3</v>
      </c>
      <c r="F109" s="182"/>
      <c r="G109" s="183">
        <f t="shared" ref="G109:G131" si="21">ROUND(E109*F109,2)</f>
        <v>0</v>
      </c>
      <c r="H109" s="161"/>
      <c r="I109" s="160">
        <f t="shared" ref="I109:I131" si="22">ROUND(E109*H109,2)</f>
        <v>0</v>
      </c>
      <c r="J109" s="161"/>
      <c r="K109" s="160">
        <f t="shared" ref="K109:K131" si="23">ROUND(E109*J109,2)</f>
        <v>0</v>
      </c>
      <c r="L109" s="160">
        <v>15</v>
      </c>
      <c r="M109" s="160">
        <f t="shared" ref="M109:M131" si="24">G109*(1+L109/100)</f>
        <v>0</v>
      </c>
      <c r="N109" s="160">
        <v>0</v>
      </c>
      <c r="O109" s="160">
        <f t="shared" ref="O109:O131" si="25">ROUND(E109*N109,2)</f>
        <v>0</v>
      </c>
      <c r="P109" s="160">
        <v>0</v>
      </c>
      <c r="Q109" s="160">
        <f t="shared" ref="Q109:Q131" si="26">ROUND(E109*P109,2)</f>
        <v>0</v>
      </c>
      <c r="R109" s="160"/>
      <c r="S109" s="160" t="s">
        <v>140</v>
      </c>
      <c r="T109" s="160" t="s">
        <v>141</v>
      </c>
      <c r="U109" s="160">
        <v>0.28800000000000003</v>
      </c>
      <c r="V109" s="160">
        <f t="shared" ref="V109:V131" si="27">ROUND(E109*U109,2)</f>
        <v>0.86</v>
      </c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142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>
      <c r="A110" s="178">
        <v>63</v>
      </c>
      <c r="B110" s="179" t="s">
        <v>299</v>
      </c>
      <c r="C110" s="188" t="s">
        <v>300</v>
      </c>
      <c r="D110" s="180" t="s">
        <v>139</v>
      </c>
      <c r="E110" s="181">
        <v>2</v>
      </c>
      <c r="F110" s="182"/>
      <c r="G110" s="183">
        <f t="shared" si="21"/>
        <v>0</v>
      </c>
      <c r="H110" s="161"/>
      <c r="I110" s="160">
        <f t="shared" si="22"/>
        <v>0</v>
      </c>
      <c r="J110" s="161"/>
      <c r="K110" s="160">
        <f t="shared" si="23"/>
        <v>0</v>
      </c>
      <c r="L110" s="160">
        <v>15</v>
      </c>
      <c r="M110" s="160">
        <f t="shared" si="24"/>
        <v>0</v>
      </c>
      <c r="N110" s="160">
        <v>4.0000000000000003E-5</v>
      </c>
      <c r="O110" s="160">
        <f t="shared" si="25"/>
        <v>0</v>
      </c>
      <c r="P110" s="160">
        <v>4.5000000000000004E-4</v>
      </c>
      <c r="Q110" s="160">
        <f t="shared" si="26"/>
        <v>0</v>
      </c>
      <c r="R110" s="160"/>
      <c r="S110" s="160" t="s">
        <v>140</v>
      </c>
      <c r="T110" s="160" t="s">
        <v>141</v>
      </c>
      <c r="U110" s="160">
        <v>5.2000000000000005E-2</v>
      </c>
      <c r="V110" s="160">
        <f t="shared" si="27"/>
        <v>0.1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142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>
      <c r="A111" s="178">
        <v>64</v>
      </c>
      <c r="B111" s="179" t="s">
        <v>301</v>
      </c>
      <c r="C111" s="188" t="s">
        <v>302</v>
      </c>
      <c r="D111" s="180" t="s">
        <v>139</v>
      </c>
      <c r="E111" s="181">
        <v>2</v>
      </c>
      <c r="F111" s="182"/>
      <c r="G111" s="183">
        <f t="shared" si="21"/>
        <v>0</v>
      </c>
      <c r="H111" s="161"/>
      <c r="I111" s="160">
        <f t="shared" si="22"/>
        <v>0</v>
      </c>
      <c r="J111" s="161"/>
      <c r="K111" s="160">
        <f t="shared" si="23"/>
        <v>0</v>
      </c>
      <c r="L111" s="160">
        <v>15</v>
      </c>
      <c r="M111" s="160">
        <f t="shared" si="24"/>
        <v>0</v>
      </c>
      <c r="N111" s="160">
        <v>6.0000000000000002E-5</v>
      </c>
      <c r="O111" s="160">
        <f t="shared" si="25"/>
        <v>0</v>
      </c>
      <c r="P111" s="160">
        <v>1.1000000000000001E-3</v>
      </c>
      <c r="Q111" s="160">
        <f t="shared" si="26"/>
        <v>0</v>
      </c>
      <c r="R111" s="160"/>
      <c r="S111" s="160" t="s">
        <v>140</v>
      </c>
      <c r="T111" s="160" t="s">
        <v>141</v>
      </c>
      <c r="U111" s="160">
        <v>7.3000000000000009E-2</v>
      </c>
      <c r="V111" s="160">
        <f t="shared" si="27"/>
        <v>0.15</v>
      </c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142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>
      <c r="A112" s="178">
        <v>65</v>
      </c>
      <c r="B112" s="179" t="s">
        <v>303</v>
      </c>
      <c r="C112" s="188" t="s">
        <v>304</v>
      </c>
      <c r="D112" s="180" t="s">
        <v>139</v>
      </c>
      <c r="E112" s="181">
        <v>20</v>
      </c>
      <c r="F112" s="182"/>
      <c r="G112" s="183">
        <f t="shared" si="21"/>
        <v>0</v>
      </c>
      <c r="H112" s="161"/>
      <c r="I112" s="160">
        <f t="shared" si="22"/>
        <v>0</v>
      </c>
      <c r="J112" s="161"/>
      <c r="K112" s="160">
        <f t="shared" si="23"/>
        <v>0</v>
      </c>
      <c r="L112" s="160">
        <v>15</v>
      </c>
      <c r="M112" s="160">
        <f t="shared" si="24"/>
        <v>0</v>
      </c>
      <c r="N112" s="160">
        <v>1.3000000000000002E-4</v>
      </c>
      <c r="O112" s="160">
        <f t="shared" si="25"/>
        <v>0</v>
      </c>
      <c r="P112" s="160">
        <v>1.1000000000000001E-3</v>
      </c>
      <c r="Q112" s="160">
        <f t="shared" si="26"/>
        <v>0.02</v>
      </c>
      <c r="R112" s="160"/>
      <c r="S112" s="160" t="s">
        <v>140</v>
      </c>
      <c r="T112" s="160" t="s">
        <v>141</v>
      </c>
      <c r="U112" s="160">
        <v>0.22900000000000001</v>
      </c>
      <c r="V112" s="160">
        <f t="shared" si="27"/>
        <v>4.58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142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>
      <c r="A113" s="178">
        <v>66</v>
      </c>
      <c r="B113" s="179" t="s">
        <v>305</v>
      </c>
      <c r="C113" s="188" t="s">
        <v>306</v>
      </c>
      <c r="D113" s="180" t="s">
        <v>139</v>
      </c>
      <c r="E113" s="181">
        <v>3</v>
      </c>
      <c r="F113" s="182"/>
      <c r="G113" s="183">
        <f t="shared" si="21"/>
        <v>0</v>
      </c>
      <c r="H113" s="161"/>
      <c r="I113" s="160">
        <f t="shared" si="22"/>
        <v>0</v>
      </c>
      <c r="J113" s="161"/>
      <c r="K113" s="160">
        <f t="shared" si="23"/>
        <v>0</v>
      </c>
      <c r="L113" s="160">
        <v>15</v>
      </c>
      <c r="M113" s="160">
        <f t="shared" si="24"/>
        <v>0</v>
      </c>
      <c r="N113" s="160">
        <v>1.3000000000000002E-4</v>
      </c>
      <c r="O113" s="160">
        <f t="shared" si="25"/>
        <v>0</v>
      </c>
      <c r="P113" s="160">
        <v>0</v>
      </c>
      <c r="Q113" s="160">
        <f t="shared" si="26"/>
        <v>0</v>
      </c>
      <c r="R113" s="160"/>
      <c r="S113" s="160" t="s">
        <v>140</v>
      </c>
      <c r="T113" s="160" t="s">
        <v>141</v>
      </c>
      <c r="U113" s="160">
        <v>6.2000000000000006E-2</v>
      </c>
      <c r="V113" s="160">
        <f t="shared" si="27"/>
        <v>0.19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142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>
      <c r="A114" s="178">
        <v>67</v>
      </c>
      <c r="B114" s="179" t="s">
        <v>307</v>
      </c>
      <c r="C114" s="188" t="s">
        <v>308</v>
      </c>
      <c r="D114" s="180" t="s">
        <v>139</v>
      </c>
      <c r="E114" s="181">
        <v>16</v>
      </c>
      <c r="F114" s="182"/>
      <c r="G114" s="183">
        <f t="shared" si="21"/>
        <v>0</v>
      </c>
      <c r="H114" s="161"/>
      <c r="I114" s="160">
        <f t="shared" si="22"/>
        <v>0</v>
      </c>
      <c r="J114" s="161"/>
      <c r="K114" s="160">
        <f t="shared" si="23"/>
        <v>0</v>
      </c>
      <c r="L114" s="160">
        <v>15</v>
      </c>
      <c r="M114" s="160">
        <f t="shared" si="24"/>
        <v>0</v>
      </c>
      <c r="N114" s="160">
        <v>4.8000000000000001E-4</v>
      </c>
      <c r="O114" s="160">
        <f t="shared" si="25"/>
        <v>0.01</v>
      </c>
      <c r="P114" s="160">
        <v>0</v>
      </c>
      <c r="Q114" s="160">
        <f t="shared" si="26"/>
        <v>0</v>
      </c>
      <c r="R114" s="160"/>
      <c r="S114" s="160" t="s">
        <v>140</v>
      </c>
      <c r="T114" s="160" t="s">
        <v>141</v>
      </c>
      <c r="U114" s="160">
        <v>0.22700000000000001</v>
      </c>
      <c r="V114" s="160">
        <f t="shared" si="27"/>
        <v>3.63</v>
      </c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142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2.5" outlineLevel="1">
      <c r="A115" s="178">
        <v>68</v>
      </c>
      <c r="B115" s="179" t="s">
        <v>309</v>
      </c>
      <c r="C115" s="188" t="s">
        <v>310</v>
      </c>
      <c r="D115" s="180" t="s">
        <v>139</v>
      </c>
      <c r="E115" s="181">
        <v>3</v>
      </c>
      <c r="F115" s="182"/>
      <c r="G115" s="183">
        <f t="shared" si="21"/>
        <v>0</v>
      </c>
      <c r="H115" s="161"/>
      <c r="I115" s="160">
        <f t="shared" si="22"/>
        <v>0</v>
      </c>
      <c r="J115" s="161"/>
      <c r="K115" s="160">
        <f t="shared" si="23"/>
        <v>0</v>
      </c>
      <c r="L115" s="160">
        <v>15</v>
      </c>
      <c r="M115" s="160">
        <f t="shared" si="24"/>
        <v>0</v>
      </c>
      <c r="N115" s="160">
        <v>1.0400000000000001E-3</v>
      </c>
      <c r="O115" s="160">
        <f t="shared" si="25"/>
        <v>0</v>
      </c>
      <c r="P115" s="160">
        <v>0</v>
      </c>
      <c r="Q115" s="160">
        <f t="shared" si="26"/>
        <v>0</v>
      </c>
      <c r="R115" s="160"/>
      <c r="S115" s="160" t="s">
        <v>140</v>
      </c>
      <c r="T115" s="160" t="s">
        <v>141</v>
      </c>
      <c r="U115" s="160">
        <v>0.35100000000000003</v>
      </c>
      <c r="V115" s="160">
        <f t="shared" si="27"/>
        <v>1.05</v>
      </c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142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>
      <c r="A116" s="178">
        <v>69</v>
      </c>
      <c r="B116" s="179" t="s">
        <v>311</v>
      </c>
      <c r="C116" s="188" t="s">
        <v>312</v>
      </c>
      <c r="D116" s="180" t="s">
        <v>139</v>
      </c>
      <c r="E116" s="181">
        <v>3</v>
      </c>
      <c r="F116" s="182"/>
      <c r="G116" s="183">
        <f t="shared" si="21"/>
        <v>0</v>
      </c>
      <c r="H116" s="161"/>
      <c r="I116" s="160">
        <f t="shared" si="22"/>
        <v>0</v>
      </c>
      <c r="J116" s="161"/>
      <c r="K116" s="160">
        <f t="shared" si="23"/>
        <v>0</v>
      </c>
      <c r="L116" s="160">
        <v>15</v>
      </c>
      <c r="M116" s="160">
        <f t="shared" si="24"/>
        <v>0</v>
      </c>
      <c r="N116" s="160">
        <v>2.7E-4</v>
      </c>
      <c r="O116" s="160">
        <f t="shared" si="25"/>
        <v>0</v>
      </c>
      <c r="P116" s="160">
        <v>0</v>
      </c>
      <c r="Q116" s="160">
        <f t="shared" si="26"/>
        <v>0</v>
      </c>
      <c r="R116" s="160"/>
      <c r="S116" s="160" t="s">
        <v>140</v>
      </c>
      <c r="T116" s="160" t="s">
        <v>141</v>
      </c>
      <c r="U116" s="160">
        <v>0.22700000000000001</v>
      </c>
      <c r="V116" s="160">
        <f t="shared" si="27"/>
        <v>0.68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142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>
      <c r="A117" s="178">
        <v>70</v>
      </c>
      <c r="B117" s="179" t="s">
        <v>313</v>
      </c>
      <c r="C117" s="188" t="s">
        <v>314</v>
      </c>
      <c r="D117" s="180" t="s">
        <v>139</v>
      </c>
      <c r="E117" s="181">
        <v>1</v>
      </c>
      <c r="F117" s="182"/>
      <c r="G117" s="183">
        <f t="shared" si="21"/>
        <v>0</v>
      </c>
      <c r="H117" s="161"/>
      <c r="I117" s="160">
        <f t="shared" si="22"/>
        <v>0</v>
      </c>
      <c r="J117" s="161"/>
      <c r="K117" s="160">
        <f t="shared" si="23"/>
        <v>0</v>
      </c>
      <c r="L117" s="160">
        <v>15</v>
      </c>
      <c r="M117" s="160">
        <f t="shared" si="24"/>
        <v>0</v>
      </c>
      <c r="N117" s="160">
        <v>5.8E-4</v>
      </c>
      <c r="O117" s="160">
        <f t="shared" si="25"/>
        <v>0</v>
      </c>
      <c r="P117" s="160">
        <v>0</v>
      </c>
      <c r="Q117" s="160">
        <f t="shared" si="26"/>
        <v>0</v>
      </c>
      <c r="R117" s="160"/>
      <c r="S117" s="160" t="s">
        <v>140</v>
      </c>
      <c r="T117" s="160" t="s">
        <v>141</v>
      </c>
      <c r="U117" s="160">
        <v>0.35100000000000003</v>
      </c>
      <c r="V117" s="160">
        <f t="shared" si="27"/>
        <v>0.35</v>
      </c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142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>
      <c r="A118" s="178">
        <v>71</v>
      </c>
      <c r="B118" s="179" t="s">
        <v>315</v>
      </c>
      <c r="C118" s="188" t="s">
        <v>316</v>
      </c>
      <c r="D118" s="180" t="s">
        <v>139</v>
      </c>
      <c r="E118" s="181">
        <v>10</v>
      </c>
      <c r="F118" s="182"/>
      <c r="G118" s="183">
        <f t="shared" si="21"/>
        <v>0</v>
      </c>
      <c r="H118" s="161"/>
      <c r="I118" s="160">
        <f t="shared" si="22"/>
        <v>0</v>
      </c>
      <c r="J118" s="161"/>
      <c r="K118" s="160">
        <f t="shared" si="23"/>
        <v>0</v>
      </c>
      <c r="L118" s="160">
        <v>15</v>
      </c>
      <c r="M118" s="160">
        <f t="shared" si="24"/>
        <v>0</v>
      </c>
      <c r="N118" s="160">
        <v>2.7E-4</v>
      </c>
      <c r="O118" s="160">
        <f t="shared" si="25"/>
        <v>0</v>
      </c>
      <c r="P118" s="160">
        <v>0</v>
      </c>
      <c r="Q118" s="160">
        <f t="shared" si="26"/>
        <v>0</v>
      </c>
      <c r="R118" s="160"/>
      <c r="S118" s="160" t="s">
        <v>140</v>
      </c>
      <c r="T118" s="160" t="s">
        <v>141</v>
      </c>
      <c r="U118" s="160">
        <v>0.10300000000000001</v>
      </c>
      <c r="V118" s="160">
        <f t="shared" si="27"/>
        <v>1.03</v>
      </c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142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>
      <c r="A119" s="178">
        <v>72</v>
      </c>
      <c r="B119" s="179" t="s">
        <v>317</v>
      </c>
      <c r="C119" s="188" t="s">
        <v>318</v>
      </c>
      <c r="D119" s="180" t="s">
        <v>139</v>
      </c>
      <c r="E119" s="181">
        <v>4</v>
      </c>
      <c r="F119" s="182"/>
      <c r="G119" s="183">
        <f t="shared" si="21"/>
        <v>0</v>
      </c>
      <c r="H119" s="161"/>
      <c r="I119" s="160">
        <f t="shared" si="22"/>
        <v>0</v>
      </c>
      <c r="J119" s="161"/>
      <c r="K119" s="160">
        <f t="shared" si="23"/>
        <v>0</v>
      </c>
      <c r="L119" s="160">
        <v>15</v>
      </c>
      <c r="M119" s="160">
        <f t="shared" si="24"/>
        <v>0</v>
      </c>
      <c r="N119" s="160">
        <v>8.4000000000000003E-4</v>
      </c>
      <c r="O119" s="160">
        <f t="shared" si="25"/>
        <v>0</v>
      </c>
      <c r="P119" s="160">
        <v>0</v>
      </c>
      <c r="Q119" s="160">
        <f t="shared" si="26"/>
        <v>0</v>
      </c>
      <c r="R119" s="160"/>
      <c r="S119" s="160" t="s">
        <v>140</v>
      </c>
      <c r="T119" s="160" t="s">
        <v>141</v>
      </c>
      <c r="U119" s="160">
        <v>0.16500000000000001</v>
      </c>
      <c r="V119" s="160">
        <f t="shared" si="27"/>
        <v>0.66</v>
      </c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142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>
      <c r="A120" s="178">
        <v>73</v>
      </c>
      <c r="B120" s="179" t="s">
        <v>319</v>
      </c>
      <c r="C120" s="188" t="s">
        <v>320</v>
      </c>
      <c r="D120" s="180" t="s">
        <v>139</v>
      </c>
      <c r="E120" s="181">
        <v>10</v>
      </c>
      <c r="F120" s="182"/>
      <c r="G120" s="183">
        <f t="shared" si="21"/>
        <v>0</v>
      </c>
      <c r="H120" s="161"/>
      <c r="I120" s="160">
        <f t="shared" si="22"/>
        <v>0</v>
      </c>
      <c r="J120" s="161"/>
      <c r="K120" s="160">
        <f t="shared" si="23"/>
        <v>0</v>
      </c>
      <c r="L120" s="160">
        <v>15</v>
      </c>
      <c r="M120" s="160">
        <f t="shared" si="24"/>
        <v>0</v>
      </c>
      <c r="N120" s="160">
        <v>4.7000000000000004E-4</v>
      </c>
      <c r="O120" s="160">
        <f t="shared" si="25"/>
        <v>0</v>
      </c>
      <c r="P120" s="160">
        <v>0</v>
      </c>
      <c r="Q120" s="160">
        <f t="shared" si="26"/>
        <v>0</v>
      </c>
      <c r="R120" s="160"/>
      <c r="S120" s="160" t="s">
        <v>140</v>
      </c>
      <c r="T120" s="160" t="s">
        <v>141</v>
      </c>
      <c r="U120" s="160">
        <v>8.2000000000000003E-2</v>
      </c>
      <c r="V120" s="160">
        <f t="shared" si="27"/>
        <v>0.82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142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>
      <c r="A121" s="178">
        <v>74</v>
      </c>
      <c r="B121" s="179" t="s">
        <v>321</v>
      </c>
      <c r="C121" s="188" t="s">
        <v>322</v>
      </c>
      <c r="D121" s="180" t="s">
        <v>139</v>
      </c>
      <c r="E121" s="181">
        <v>1</v>
      </c>
      <c r="F121" s="182"/>
      <c r="G121" s="183">
        <f t="shared" si="21"/>
        <v>0</v>
      </c>
      <c r="H121" s="161"/>
      <c r="I121" s="160">
        <f t="shared" si="22"/>
        <v>0</v>
      </c>
      <c r="J121" s="161"/>
      <c r="K121" s="160">
        <f t="shared" si="23"/>
        <v>0</v>
      </c>
      <c r="L121" s="160">
        <v>15</v>
      </c>
      <c r="M121" s="160">
        <f t="shared" si="24"/>
        <v>0</v>
      </c>
      <c r="N121" s="160">
        <v>1.42E-3</v>
      </c>
      <c r="O121" s="160">
        <f t="shared" si="25"/>
        <v>0</v>
      </c>
      <c r="P121" s="160">
        <v>0</v>
      </c>
      <c r="Q121" s="160">
        <f t="shared" si="26"/>
        <v>0</v>
      </c>
      <c r="R121" s="160"/>
      <c r="S121" s="160" t="s">
        <v>140</v>
      </c>
      <c r="T121" s="160" t="s">
        <v>141</v>
      </c>
      <c r="U121" s="160">
        <v>0.42400000000000004</v>
      </c>
      <c r="V121" s="160">
        <f t="shared" si="27"/>
        <v>0.42</v>
      </c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142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>
      <c r="A122" s="178">
        <v>75</v>
      </c>
      <c r="B122" s="179" t="s">
        <v>323</v>
      </c>
      <c r="C122" s="188" t="s">
        <v>324</v>
      </c>
      <c r="D122" s="180" t="s">
        <v>139</v>
      </c>
      <c r="E122" s="181">
        <v>3</v>
      </c>
      <c r="F122" s="182"/>
      <c r="G122" s="183">
        <f t="shared" si="21"/>
        <v>0</v>
      </c>
      <c r="H122" s="161"/>
      <c r="I122" s="160">
        <f t="shared" si="22"/>
        <v>0</v>
      </c>
      <c r="J122" s="161"/>
      <c r="K122" s="160">
        <f t="shared" si="23"/>
        <v>0</v>
      </c>
      <c r="L122" s="160">
        <v>15</v>
      </c>
      <c r="M122" s="160">
        <f t="shared" si="24"/>
        <v>0</v>
      </c>
      <c r="N122" s="160">
        <v>0</v>
      </c>
      <c r="O122" s="160">
        <f t="shared" si="25"/>
        <v>0</v>
      </c>
      <c r="P122" s="160">
        <v>2.2100000000000002E-3</v>
      </c>
      <c r="Q122" s="160">
        <f t="shared" si="26"/>
        <v>0.01</v>
      </c>
      <c r="R122" s="160"/>
      <c r="S122" s="160" t="s">
        <v>140</v>
      </c>
      <c r="T122" s="160" t="s">
        <v>141</v>
      </c>
      <c r="U122" s="160">
        <v>0.65500000000000003</v>
      </c>
      <c r="V122" s="160">
        <f t="shared" si="27"/>
        <v>1.97</v>
      </c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142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>
      <c r="A123" s="178">
        <v>76</v>
      </c>
      <c r="B123" s="179" t="s">
        <v>325</v>
      </c>
      <c r="C123" s="188" t="s">
        <v>326</v>
      </c>
      <c r="D123" s="180" t="s">
        <v>139</v>
      </c>
      <c r="E123" s="181">
        <v>10</v>
      </c>
      <c r="F123" s="182"/>
      <c r="G123" s="183">
        <f t="shared" si="21"/>
        <v>0</v>
      </c>
      <c r="H123" s="161"/>
      <c r="I123" s="160">
        <f t="shared" si="22"/>
        <v>0</v>
      </c>
      <c r="J123" s="161"/>
      <c r="K123" s="160">
        <f t="shared" si="23"/>
        <v>0</v>
      </c>
      <c r="L123" s="160">
        <v>15</v>
      </c>
      <c r="M123" s="160">
        <f t="shared" si="24"/>
        <v>0</v>
      </c>
      <c r="N123" s="160">
        <v>2.3000000000000001E-4</v>
      </c>
      <c r="O123" s="160">
        <f t="shared" si="25"/>
        <v>0</v>
      </c>
      <c r="P123" s="160">
        <v>0</v>
      </c>
      <c r="Q123" s="160">
        <f t="shared" si="26"/>
        <v>0</v>
      </c>
      <c r="R123" s="160"/>
      <c r="S123" s="160" t="s">
        <v>140</v>
      </c>
      <c r="T123" s="160" t="s">
        <v>141</v>
      </c>
      <c r="U123" s="160">
        <v>0.38100000000000001</v>
      </c>
      <c r="V123" s="160">
        <f t="shared" si="27"/>
        <v>3.81</v>
      </c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142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>
      <c r="A124" s="178">
        <v>77</v>
      </c>
      <c r="B124" s="179" t="s">
        <v>327</v>
      </c>
      <c r="C124" s="188" t="s">
        <v>328</v>
      </c>
      <c r="D124" s="180" t="s">
        <v>139</v>
      </c>
      <c r="E124" s="181">
        <v>4</v>
      </c>
      <c r="F124" s="182"/>
      <c r="G124" s="183">
        <f t="shared" si="21"/>
        <v>0</v>
      </c>
      <c r="H124" s="161"/>
      <c r="I124" s="160">
        <f t="shared" si="22"/>
        <v>0</v>
      </c>
      <c r="J124" s="161"/>
      <c r="K124" s="160">
        <f t="shared" si="23"/>
        <v>0</v>
      </c>
      <c r="L124" s="160">
        <v>15</v>
      </c>
      <c r="M124" s="160">
        <f t="shared" si="24"/>
        <v>0</v>
      </c>
      <c r="N124" s="160">
        <v>1.0000000000000001E-5</v>
      </c>
      <c r="O124" s="160">
        <f t="shared" si="25"/>
        <v>0</v>
      </c>
      <c r="P124" s="160">
        <v>4.0000000000000002E-4</v>
      </c>
      <c r="Q124" s="160">
        <f t="shared" si="26"/>
        <v>0</v>
      </c>
      <c r="R124" s="160"/>
      <c r="S124" s="160" t="s">
        <v>140</v>
      </c>
      <c r="T124" s="160" t="s">
        <v>141</v>
      </c>
      <c r="U124" s="160">
        <v>0.14600000000000002</v>
      </c>
      <c r="V124" s="160">
        <f t="shared" si="27"/>
        <v>0.57999999999999996</v>
      </c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142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>
      <c r="A125" s="178">
        <v>78</v>
      </c>
      <c r="B125" s="179" t="s">
        <v>329</v>
      </c>
      <c r="C125" s="188" t="s">
        <v>330</v>
      </c>
      <c r="D125" s="180" t="s">
        <v>139</v>
      </c>
      <c r="E125" s="181">
        <v>1</v>
      </c>
      <c r="F125" s="182"/>
      <c r="G125" s="183">
        <f t="shared" si="21"/>
        <v>0</v>
      </c>
      <c r="H125" s="161"/>
      <c r="I125" s="160">
        <f t="shared" si="22"/>
        <v>0</v>
      </c>
      <c r="J125" s="161"/>
      <c r="K125" s="160">
        <f t="shared" si="23"/>
        <v>0</v>
      </c>
      <c r="L125" s="160">
        <v>15</v>
      </c>
      <c r="M125" s="160">
        <f t="shared" si="24"/>
        <v>0</v>
      </c>
      <c r="N125" s="160">
        <v>2.5200000000000001E-3</v>
      </c>
      <c r="O125" s="160">
        <f t="shared" si="25"/>
        <v>0</v>
      </c>
      <c r="P125" s="160">
        <v>0</v>
      </c>
      <c r="Q125" s="160">
        <f t="shared" si="26"/>
        <v>0</v>
      </c>
      <c r="R125" s="160"/>
      <c r="S125" s="160" t="s">
        <v>140</v>
      </c>
      <c r="T125" s="160" t="s">
        <v>141</v>
      </c>
      <c r="U125" s="160">
        <v>0.43300000000000005</v>
      </c>
      <c r="V125" s="160">
        <f t="shared" si="27"/>
        <v>0.43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142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>
      <c r="A126" s="178">
        <v>79</v>
      </c>
      <c r="B126" s="179" t="s">
        <v>331</v>
      </c>
      <c r="C126" s="188" t="s">
        <v>332</v>
      </c>
      <c r="D126" s="180" t="s">
        <v>139</v>
      </c>
      <c r="E126" s="181">
        <v>2</v>
      </c>
      <c r="F126" s="182"/>
      <c r="G126" s="183">
        <f t="shared" si="21"/>
        <v>0</v>
      </c>
      <c r="H126" s="161"/>
      <c r="I126" s="160">
        <f t="shared" si="22"/>
        <v>0</v>
      </c>
      <c r="J126" s="161"/>
      <c r="K126" s="160">
        <f t="shared" si="23"/>
        <v>0</v>
      </c>
      <c r="L126" s="160">
        <v>15</v>
      </c>
      <c r="M126" s="160">
        <f t="shared" si="24"/>
        <v>0</v>
      </c>
      <c r="N126" s="160">
        <v>0</v>
      </c>
      <c r="O126" s="160">
        <f t="shared" si="25"/>
        <v>0</v>
      </c>
      <c r="P126" s="160">
        <v>1.91E-3</v>
      </c>
      <c r="Q126" s="160">
        <f t="shared" si="26"/>
        <v>0</v>
      </c>
      <c r="R126" s="160"/>
      <c r="S126" s="160" t="s">
        <v>140</v>
      </c>
      <c r="T126" s="160" t="s">
        <v>141</v>
      </c>
      <c r="U126" s="160">
        <v>2.1000000000000001E-2</v>
      </c>
      <c r="V126" s="160">
        <f t="shared" si="27"/>
        <v>0.04</v>
      </c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142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22.5" outlineLevel="1">
      <c r="A127" s="178">
        <v>80</v>
      </c>
      <c r="B127" s="179" t="s">
        <v>333</v>
      </c>
      <c r="C127" s="188" t="s">
        <v>334</v>
      </c>
      <c r="D127" s="180" t="s">
        <v>335</v>
      </c>
      <c r="E127" s="181">
        <v>1</v>
      </c>
      <c r="F127" s="182"/>
      <c r="G127" s="183">
        <f t="shared" si="21"/>
        <v>0</v>
      </c>
      <c r="H127" s="161"/>
      <c r="I127" s="160">
        <f t="shared" si="22"/>
        <v>0</v>
      </c>
      <c r="J127" s="161"/>
      <c r="K127" s="160">
        <f t="shared" si="23"/>
        <v>0</v>
      </c>
      <c r="L127" s="160">
        <v>15</v>
      </c>
      <c r="M127" s="160">
        <f t="shared" si="24"/>
        <v>0</v>
      </c>
      <c r="N127" s="160">
        <v>0</v>
      </c>
      <c r="O127" s="160">
        <f t="shared" si="25"/>
        <v>0</v>
      </c>
      <c r="P127" s="160">
        <v>0</v>
      </c>
      <c r="Q127" s="160">
        <f t="shared" si="26"/>
        <v>0</v>
      </c>
      <c r="R127" s="160"/>
      <c r="S127" s="160" t="s">
        <v>146</v>
      </c>
      <c r="T127" s="160" t="s">
        <v>141</v>
      </c>
      <c r="U127" s="160">
        <v>0</v>
      </c>
      <c r="V127" s="160">
        <f t="shared" si="27"/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142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ht="22.5" outlineLevel="1">
      <c r="A128" s="178">
        <v>81</v>
      </c>
      <c r="B128" s="179" t="s">
        <v>336</v>
      </c>
      <c r="C128" s="188" t="s">
        <v>337</v>
      </c>
      <c r="D128" s="180" t="s">
        <v>179</v>
      </c>
      <c r="E128" s="181">
        <v>3</v>
      </c>
      <c r="F128" s="182"/>
      <c r="G128" s="183">
        <f t="shared" si="21"/>
        <v>0</v>
      </c>
      <c r="H128" s="161"/>
      <c r="I128" s="160">
        <f t="shared" si="22"/>
        <v>0</v>
      </c>
      <c r="J128" s="161"/>
      <c r="K128" s="160">
        <f t="shared" si="23"/>
        <v>0</v>
      </c>
      <c r="L128" s="160">
        <v>15</v>
      </c>
      <c r="M128" s="160">
        <f t="shared" si="24"/>
        <v>0</v>
      </c>
      <c r="N128" s="160">
        <v>0</v>
      </c>
      <c r="O128" s="160">
        <f t="shared" si="25"/>
        <v>0</v>
      </c>
      <c r="P128" s="160">
        <v>0</v>
      </c>
      <c r="Q128" s="160">
        <f t="shared" si="26"/>
        <v>0</v>
      </c>
      <c r="R128" s="160"/>
      <c r="S128" s="160" t="s">
        <v>146</v>
      </c>
      <c r="T128" s="160" t="s">
        <v>141</v>
      </c>
      <c r="U128" s="160">
        <v>0</v>
      </c>
      <c r="V128" s="160">
        <f t="shared" si="27"/>
        <v>0</v>
      </c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142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2.5" outlineLevel="1">
      <c r="A129" s="172">
        <v>82</v>
      </c>
      <c r="B129" s="173" t="s">
        <v>338</v>
      </c>
      <c r="C129" s="189" t="s">
        <v>339</v>
      </c>
      <c r="D129" s="174" t="s">
        <v>139</v>
      </c>
      <c r="E129" s="175">
        <v>3</v>
      </c>
      <c r="F129" s="176"/>
      <c r="G129" s="177">
        <f t="shared" si="21"/>
        <v>0</v>
      </c>
      <c r="H129" s="161"/>
      <c r="I129" s="160">
        <f t="shared" si="22"/>
        <v>0</v>
      </c>
      <c r="J129" s="161"/>
      <c r="K129" s="160">
        <f t="shared" si="23"/>
        <v>0</v>
      </c>
      <c r="L129" s="160">
        <v>15</v>
      </c>
      <c r="M129" s="160">
        <f t="shared" si="24"/>
        <v>0</v>
      </c>
      <c r="N129" s="160">
        <v>0</v>
      </c>
      <c r="O129" s="160">
        <f t="shared" si="25"/>
        <v>0</v>
      </c>
      <c r="P129" s="160">
        <v>0</v>
      </c>
      <c r="Q129" s="160">
        <f t="shared" si="26"/>
        <v>0</v>
      </c>
      <c r="R129" s="160"/>
      <c r="S129" s="160" t="s">
        <v>146</v>
      </c>
      <c r="T129" s="160" t="s">
        <v>141</v>
      </c>
      <c r="U129" s="160">
        <v>0</v>
      </c>
      <c r="V129" s="160">
        <f t="shared" si="27"/>
        <v>0</v>
      </c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262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>
      <c r="A130" s="157">
        <v>83</v>
      </c>
      <c r="B130" s="158" t="s">
        <v>340</v>
      </c>
      <c r="C130" s="190" t="s">
        <v>341</v>
      </c>
      <c r="D130" s="159" t="s">
        <v>0</v>
      </c>
      <c r="E130" s="184"/>
      <c r="F130" s="161"/>
      <c r="G130" s="160">
        <f t="shared" si="21"/>
        <v>0</v>
      </c>
      <c r="H130" s="161"/>
      <c r="I130" s="160">
        <f t="shared" si="22"/>
        <v>0</v>
      </c>
      <c r="J130" s="161"/>
      <c r="K130" s="160">
        <f t="shared" si="23"/>
        <v>0</v>
      </c>
      <c r="L130" s="160">
        <v>15</v>
      </c>
      <c r="M130" s="160">
        <f t="shared" si="24"/>
        <v>0</v>
      </c>
      <c r="N130" s="160">
        <v>0</v>
      </c>
      <c r="O130" s="160">
        <f t="shared" si="25"/>
        <v>0</v>
      </c>
      <c r="P130" s="160">
        <v>0</v>
      </c>
      <c r="Q130" s="160">
        <f t="shared" si="26"/>
        <v>0</v>
      </c>
      <c r="R130" s="160"/>
      <c r="S130" s="160" t="s">
        <v>140</v>
      </c>
      <c r="T130" s="160" t="s">
        <v>141</v>
      </c>
      <c r="U130" s="160">
        <v>0</v>
      </c>
      <c r="V130" s="160">
        <f t="shared" si="27"/>
        <v>0</v>
      </c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173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>
      <c r="A131" s="178">
        <v>84</v>
      </c>
      <c r="B131" s="179" t="s">
        <v>342</v>
      </c>
      <c r="C131" s="188" t="s">
        <v>343</v>
      </c>
      <c r="D131" s="180" t="s">
        <v>233</v>
      </c>
      <c r="E131" s="181">
        <v>3.7150000000000002E-2</v>
      </c>
      <c r="F131" s="182"/>
      <c r="G131" s="183">
        <f t="shared" si="21"/>
        <v>0</v>
      </c>
      <c r="H131" s="161"/>
      <c r="I131" s="160">
        <f t="shared" si="22"/>
        <v>0</v>
      </c>
      <c r="J131" s="161"/>
      <c r="K131" s="160">
        <f t="shared" si="23"/>
        <v>0</v>
      </c>
      <c r="L131" s="160">
        <v>15</v>
      </c>
      <c r="M131" s="160">
        <f t="shared" si="24"/>
        <v>0</v>
      </c>
      <c r="N131" s="160">
        <v>0</v>
      </c>
      <c r="O131" s="160">
        <f t="shared" si="25"/>
        <v>0</v>
      </c>
      <c r="P131" s="160">
        <v>0</v>
      </c>
      <c r="Q131" s="160">
        <f t="shared" si="26"/>
        <v>0</v>
      </c>
      <c r="R131" s="160"/>
      <c r="S131" s="160" t="s">
        <v>140</v>
      </c>
      <c r="T131" s="160" t="s">
        <v>141</v>
      </c>
      <c r="U131" s="160">
        <v>2.5750000000000002</v>
      </c>
      <c r="V131" s="160">
        <f t="shared" si="27"/>
        <v>0.1</v>
      </c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234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>
      <c r="A132" s="166" t="s">
        <v>135</v>
      </c>
      <c r="B132" s="167" t="s">
        <v>107</v>
      </c>
      <c r="C132" s="187" t="s">
        <v>108</v>
      </c>
      <c r="D132" s="168"/>
      <c r="E132" s="169"/>
      <c r="F132" s="170"/>
      <c r="G132" s="171">
        <f>SUMIF(AG133:AG133,"&lt;&gt;NOR",G133:G133)</f>
        <v>0</v>
      </c>
      <c r="H132" s="165"/>
      <c r="I132" s="165">
        <f>SUM(I133:I133)</f>
        <v>0</v>
      </c>
      <c r="J132" s="165"/>
      <c r="K132" s="165">
        <f>SUM(K133:K133)</f>
        <v>0</v>
      </c>
      <c r="L132" s="165"/>
      <c r="M132" s="165">
        <f>SUM(M133:M133)</f>
        <v>0</v>
      </c>
      <c r="N132" s="165"/>
      <c r="O132" s="165">
        <f>SUM(O133:O133)</f>
        <v>0</v>
      </c>
      <c r="P132" s="165"/>
      <c r="Q132" s="165">
        <f>SUM(Q133:Q133)</f>
        <v>0</v>
      </c>
      <c r="R132" s="165"/>
      <c r="S132" s="165"/>
      <c r="T132" s="165"/>
      <c r="U132" s="165"/>
      <c r="V132" s="165">
        <f>SUM(V133:V133)</f>
        <v>0</v>
      </c>
      <c r="W132" s="165"/>
      <c r="AG132" t="s">
        <v>136</v>
      </c>
    </row>
    <row r="133" spans="1:60" ht="22.5" outlineLevel="1">
      <c r="A133" s="178">
        <v>85</v>
      </c>
      <c r="B133" s="179" t="s">
        <v>59</v>
      </c>
      <c r="C133" s="188" t="s">
        <v>344</v>
      </c>
      <c r="D133" s="180" t="s">
        <v>202</v>
      </c>
      <c r="E133" s="181">
        <v>1</v>
      </c>
      <c r="F133" s="182"/>
      <c r="G133" s="183">
        <f>ROUND(E133*F133,2)</f>
        <v>0</v>
      </c>
      <c r="H133" s="161"/>
      <c r="I133" s="160">
        <f>ROUND(E133*H133,2)</f>
        <v>0</v>
      </c>
      <c r="J133" s="161"/>
      <c r="K133" s="160">
        <f>ROUND(E133*J133,2)</f>
        <v>0</v>
      </c>
      <c r="L133" s="160">
        <v>15</v>
      </c>
      <c r="M133" s="160">
        <f>G133*(1+L133/100)</f>
        <v>0</v>
      </c>
      <c r="N133" s="160">
        <v>0</v>
      </c>
      <c r="O133" s="160">
        <f>ROUND(E133*N133,2)</f>
        <v>0</v>
      </c>
      <c r="P133" s="160">
        <v>0</v>
      </c>
      <c r="Q133" s="160">
        <f>ROUND(E133*P133,2)</f>
        <v>0</v>
      </c>
      <c r="R133" s="160"/>
      <c r="S133" s="160" t="s">
        <v>146</v>
      </c>
      <c r="T133" s="160" t="s">
        <v>141</v>
      </c>
      <c r="U133" s="160">
        <v>0</v>
      </c>
      <c r="V133" s="160">
        <f>ROUND(E133*U133,2)</f>
        <v>0</v>
      </c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142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>
      <c r="A134" s="166" t="s">
        <v>135</v>
      </c>
      <c r="B134" s="167" t="s">
        <v>109</v>
      </c>
      <c r="C134" s="187" t="s">
        <v>29</v>
      </c>
      <c r="D134" s="168"/>
      <c r="E134" s="169"/>
      <c r="F134" s="170"/>
      <c r="G134" s="171">
        <f>SUMIF(AG135:AG136,"&lt;&gt;NOR",G135:G136)</f>
        <v>0</v>
      </c>
      <c r="H134" s="165"/>
      <c r="I134" s="165">
        <f>SUM(I135:I136)</f>
        <v>0</v>
      </c>
      <c r="J134" s="165"/>
      <c r="K134" s="165">
        <f>SUM(K135:K136)</f>
        <v>0</v>
      </c>
      <c r="L134" s="165"/>
      <c r="M134" s="165">
        <f>SUM(M135:M136)</f>
        <v>0</v>
      </c>
      <c r="N134" s="165"/>
      <c r="O134" s="165">
        <f>SUM(O135:O136)</f>
        <v>0</v>
      </c>
      <c r="P134" s="165"/>
      <c r="Q134" s="165">
        <f>SUM(Q135:Q136)</f>
        <v>0</v>
      </c>
      <c r="R134" s="165"/>
      <c r="S134" s="165"/>
      <c r="T134" s="165"/>
      <c r="U134" s="165"/>
      <c r="V134" s="165">
        <f>SUM(V135:V136)</f>
        <v>0</v>
      </c>
      <c r="W134" s="165"/>
      <c r="AG134" t="s">
        <v>136</v>
      </c>
    </row>
    <row r="135" spans="1:60" outlineLevel="1">
      <c r="A135" s="172">
        <v>86</v>
      </c>
      <c r="B135" s="173" t="s">
        <v>345</v>
      </c>
      <c r="C135" s="189" t="s">
        <v>346</v>
      </c>
      <c r="D135" s="174" t="s">
        <v>347</v>
      </c>
      <c r="E135" s="175">
        <v>1</v>
      </c>
      <c r="F135" s="176"/>
      <c r="G135" s="177">
        <f>ROUND(E135*F135,2)</f>
        <v>0</v>
      </c>
      <c r="H135" s="161"/>
      <c r="I135" s="160">
        <f>ROUND(E135*H135,2)</f>
        <v>0</v>
      </c>
      <c r="J135" s="161"/>
      <c r="K135" s="160">
        <f>ROUND(E135*J135,2)</f>
        <v>0</v>
      </c>
      <c r="L135" s="160">
        <v>15</v>
      </c>
      <c r="M135" s="160">
        <f>G135*(1+L135/100)</f>
        <v>0</v>
      </c>
      <c r="N135" s="160">
        <v>0</v>
      </c>
      <c r="O135" s="160">
        <f>ROUND(E135*N135,2)</f>
        <v>0</v>
      </c>
      <c r="P135" s="160">
        <v>0</v>
      </c>
      <c r="Q135" s="160">
        <f>ROUND(E135*P135,2)</f>
        <v>0</v>
      </c>
      <c r="R135" s="160"/>
      <c r="S135" s="160" t="s">
        <v>140</v>
      </c>
      <c r="T135" s="160" t="s">
        <v>141</v>
      </c>
      <c r="U135" s="160">
        <v>0</v>
      </c>
      <c r="V135" s="160">
        <f>ROUND(E135*U135,2)</f>
        <v>0</v>
      </c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348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>
      <c r="A136" s="157"/>
      <c r="B136" s="158"/>
      <c r="C136" s="245" t="s">
        <v>349</v>
      </c>
      <c r="D136" s="246"/>
      <c r="E136" s="246"/>
      <c r="F136" s="246"/>
      <c r="G136" s="246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203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>
      <c r="A137" s="166" t="s">
        <v>135</v>
      </c>
      <c r="B137" s="167" t="s">
        <v>110</v>
      </c>
      <c r="C137" s="187" t="s">
        <v>30</v>
      </c>
      <c r="D137" s="168"/>
      <c r="E137" s="169"/>
      <c r="F137" s="170"/>
      <c r="G137" s="171">
        <f>SUMIF(AG138:AG144,"&lt;&gt;NOR",G138:G144)</f>
        <v>0</v>
      </c>
      <c r="H137" s="165"/>
      <c r="I137" s="165">
        <f>SUM(I138:I144)</f>
        <v>0</v>
      </c>
      <c r="J137" s="165"/>
      <c r="K137" s="165">
        <f>SUM(K138:K144)</f>
        <v>0</v>
      </c>
      <c r="L137" s="165"/>
      <c r="M137" s="165">
        <f>SUM(M138:M144)</f>
        <v>0</v>
      </c>
      <c r="N137" s="165"/>
      <c r="O137" s="165">
        <f>SUM(O138:O144)</f>
        <v>0</v>
      </c>
      <c r="P137" s="165"/>
      <c r="Q137" s="165">
        <f>SUM(Q138:Q144)</f>
        <v>0</v>
      </c>
      <c r="R137" s="165"/>
      <c r="S137" s="165"/>
      <c r="T137" s="165"/>
      <c r="U137" s="165"/>
      <c r="V137" s="165">
        <f>SUM(V138:V144)</f>
        <v>0</v>
      </c>
      <c r="W137" s="165"/>
      <c r="AG137" t="s">
        <v>136</v>
      </c>
    </row>
    <row r="138" spans="1:60" outlineLevel="1">
      <c r="A138" s="172">
        <v>87</v>
      </c>
      <c r="B138" s="173" t="s">
        <v>350</v>
      </c>
      <c r="C138" s="189" t="s">
        <v>351</v>
      </c>
      <c r="D138" s="174" t="s">
        <v>347</v>
      </c>
      <c r="E138" s="175">
        <v>1</v>
      </c>
      <c r="F138" s="176"/>
      <c r="G138" s="177">
        <f>ROUND(E138*F138,2)</f>
        <v>0</v>
      </c>
      <c r="H138" s="161"/>
      <c r="I138" s="160">
        <f>ROUND(E138*H138,2)</f>
        <v>0</v>
      </c>
      <c r="J138" s="161"/>
      <c r="K138" s="160">
        <f>ROUND(E138*J138,2)</f>
        <v>0</v>
      </c>
      <c r="L138" s="160">
        <v>15</v>
      </c>
      <c r="M138" s="160">
        <f>G138*(1+L138/100)</f>
        <v>0</v>
      </c>
      <c r="N138" s="160">
        <v>0</v>
      </c>
      <c r="O138" s="160">
        <f>ROUND(E138*N138,2)</f>
        <v>0</v>
      </c>
      <c r="P138" s="160">
        <v>0</v>
      </c>
      <c r="Q138" s="160">
        <f>ROUND(E138*P138,2)</f>
        <v>0</v>
      </c>
      <c r="R138" s="160"/>
      <c r="S138" s="160" t="s">
        <v>140</v>
      </c>
      <c r="T138" s="160" t="s">
        <v>141</v>
      </c>
      <c r="U138" s="160">
        <v>0</v>
      </c>
      <c r="V138" s="160">
        <f>ROUND(E138*U138,2)</f>
        <v>0</v>
      </c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348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>
      <c r="A139" s="157"/>
      <c r="B139" s="158"/>
      <c r="C139" s="245" t="s">
        <v>352</v>
      </c>
      <c r="D139" s="246"/>
      <c r="E139" s="246"/>
      <c r="F139" s="246"/>
      <c r="G139" s="246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203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ht="22.5" outlineLevel="1">
      <c r="A140" s="178">
        <v>88</v>
      </c>
      <c r="B140" s="179" t="s">
        <v>353</v>
      </c>
      <c r="C140" s="188" t="s">
        <v>354</v>
      </c>
      <c r="D140" s="180" t="s">
        <v>347</v>
      </c>
      <c r="E140" s="181">
        <v>1</v>
      </c>
      <c r="F140" s="182"/>
      <c r="G140" s="183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15</v>
      </c>
      <c r="M140" s="160">
        <f>G140*(1+L140/100)</f>
        <v>0</v>
      </c>
      <c r="N140" s="160">
        <v>0</v>
      </c>
      <c r="O140" s="160">
        <f>ROUND(E140*N140,2)</f>
        <v>0</v>
      </c>
      <c r="P140" s="160">
        <v>0</v>
      </c>
      <c r="Q140" s="160">
        <f>ROUND(E140*P140,2)</f>
        <v>0</v>
      </c>
      <c r="R140" s="160"/>
      <c r="S140" s="160" t="s">
        <v>140</v>
      </c>
      <c r="T140" s="160" t="s">
        <v>141</v>
      </c>
      <c r="U140" s="160">
        <v>0</v>
      </c>
      <c r="V140" s="160">
        <f>ROUND(E140*U140,2)</f>
        <v>0</v>
      </c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348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>
      <c r="A141" s="172">
        <v>89</v>
      </c>
      <c r="B141" s="173" t="s">
        <v>355</v>
      </c>
      <c r="C141" s="189" t="s">
        <v>356</v>
      </c>
      <c r="D141" s="174" t="s">
        <v>347</v>
      </c>
      <c r="E141" s="175">
        <v>1</v>
      </c>
      <c r="F141" s="176"/>
      <c r="G141" s="177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15</v>
      </c>
      <c r="M141" s="160">
        <f>G141*(1+L141/100)</f>
        <v>0</v>
      </c>
      <c r="N141" s="160">
        <v>0</v>
      </c>
      <c r="O141" s="160">
        <f>ROUND(E141*N141,2)</f>
        <v>0</v>
      </c>
      <c r="P141" s="160">
        <v>0</v>
      </c>
      <c r="Q141" s="160">
        <f>ROUND(E141*P141,2)</f>
        <v>0</v>
      </c>
      <c r="R141" s="160"/>
      <c r="S141" s="160" t="s">
        <v>140</v>
      </c>
      <c r="T141" s="160" t="s">
        <v>141</v>
      </c>
      <c r="U141" s="160">
        <v>0</v>
      </c>
      <c r="V141" s="160">
        <f>ROUND(E141*U141,2)</f>
        <v>0</v>
      </c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348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>
      <c r="A142" s="157"/>
      <c r="B142" s="158"/>
      <c r="C142" s="245" t="s">
        <v>357</v>
      </c>
      <c r="D142" s="246"/>
      <c r="E142" s="246"/>
      <c r="F142" s="246"/>
      <c r="G142" s="246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203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85" t="str">
        <f>C142</f>
        <v>Náklady zhotovitele, které vzniknou v souvislosti s povinnostmi zhotovitele při předání a převzetí díla.</v>
      </c>
      <c r="BB142" s="150"/>
      <c r="BC142" s="150"/>
      <c r="BD142" s="150"/>
      <c r="BE142" s="150"/>
      <c r="BF142" s="150"/>
      <c r="BG142" s="150"/>
      <c r="BH142" s="150"/>
    </row>
    <row r="143" spans="1:60" outlineLevel="1">
      <c r="A143" s="172">
        <v>90</v>
      </c>
      <c r="B143" s="173" t="s">
        <v>358</v>
      </c>
      <c r="C143" s="189" t="s">
        <v>359</v>
      </c>
      <c r="D143" s="174" t="s">
        <v>347</v>
      </c>
      <c r="E143" s="175">
        <v>1</v>
      </c>
      <c r="F143" s="176"/>
      <c r="G143" s="177">
        <f>ROUND(E143*F143,2)</f>
        <v>0</v>
      </c>
      <c r="H143" s="161"/>
      <c r="I143" s="160">
        <f>ROUND(E143*H143,2)</f>
        <v>0</v>
      </c>
      <c r="J143" s="161"/>
      <c r="K143" s="160">
        <f>ROUND(E143*J143,2)</f>
        <v>0</v>
      </c>
      <c r="L143" s="160">
        <v>15</v>
      </c>
      <c r="M143" s="160">
        <f>G143*(1+L143/100)</f>
        <v>0</v>
      </c>
      <c r="N143" s="160">
        <v>0</v>
      </c>
      <c r="O143" s="160">
        <f>ROUND(E143*N143,2)</f>
        <v>0</v>
      </c>
      <c r="P143" s="160">
        <v>0</v>
      </c>
      <c r="Q143" s="160">
        <f>ROUND(E143*P143,2)</f>
        <v>0</v>
      </c>
      <c r="R143" s="160"/>
      <c r="S143" s="160" t="s">
        <v>140</v>
      </c>
      <c r="T143" s="160" t="s">
        <v>141</v>
      </c>
      <c r="U143" s="160">
        <v>0</v>
      </c>
      <c r="V143" s="160">
        <f>ROUND(E143*U143,2)</f>
        <v>0</v>
      </c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348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2.5" outlineLevel="1">
      <c r="A144" s="157"/>
      <c r="B144" s="158"/>
      <c r="C144" s="245" t="s">
        <v>360</v>
      </c>
      <c r="D144" s="246"/>
      <c r="E144" s="246"/>
      <c r="F144" s="246"/>
      <c r="G144" s="246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203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85" t="str">
        <f>C144</f>
        <v>Náklady na vyhotovení dokumentace skutečného provedení stavby a její předání objednateli v požadované formě a požadovaném počtu.</v>
      </c>
      <c r="BB144" s="150"/>
      <c r="BC144" s="150"/>
      <c r="BD144" s="150"/>
      <c r="BE144" s="150"/>
      <c r="BF144" s="150"/>
      <c r="BG144" s="150"/>
      <c r="BH144" s="150"/>
    </row>
    <row r="145" spans="1:33">
      <c r="A145" s="5"/>
      <c r="B145" s="6"/>
      <c r="C145" s="192"/>
      <c r="D145" s="8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AE145">
        <v>15</v>
      </c>
      <c r="AF145">
        <v>21</v>
      </c>
    </row>
    <row r="146" spans="1:33">
      <c r="A146" s="153"/>
      <c r="B146" s="154" t="s">
        <v>31</v>
      </c>
      <c r="C146" s="193"/>
      <c r="D146" s="155"/>
      <c r="E146" s="156"/>
      <c r="F146" s="156"/>
      <c r="G146" s="186">
        <f>G8+G12+G14+G16+G19+G27+G30+G71+G91+G108+G132+G134+G137</f>
        <v>0</v>
      </c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AE146">
        <f>SUMIF(L7:L144,AE145,G7:G144)</f>
        <v>0</v>
      </c>
      <c r="AF146">
        <f>SUMIF(L7:L144,AF145,G7:G144)</f>
        <v>0</v>
      </c>
      <c r="AG146" t="s">
        <v>361</v>
      </c>
    </row>
    <row r="147" spans="1:33">
      <c r="A147" s="5"/>
      <c r="B147" s="6"/>
      <c r="C147" s="192"/>
      <c r="D147" s="8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33">
      <c r="A148" s="5"/>
      <c r="B148" s="6"/>
      <c r="C148" s="192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33">
      <c r="A149" s="256" t="s">
        <v>362</v>
      </c>
      <c r="B149" s="256"/>
      <c r="C149" s="257"/>
      <c r="D149" s="8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33">
      <c r="A150" s="258"/>
      <c r="B150" s="259"/>
      <c r="C150" s="260"/>
      <c r="D150" s="259"/>
      <c r="E150" s="259"/>
      <c r="F150" s="259"/>
      <c r="G150" s="261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AG150" t="s">
        <v>363</v>
      </c>
    </row>
    <row r="151" spans="1:33">
      <c r="A151" s="262"/>
      <c r="B151" s="263"/>
      <c r="C151" s="264"/>
      <c r="D151" s="263"/>
      <c r="E151" s="263"/>
      <c r="F151" s="263"/>
      <c r="G151" s="26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33">
      <c r="A152" s="262"/>
      <c r="B152" s="263"/>
      <c r="C152" s="264"/>
      <c r="D152" s="263"/>
      <c r="E152" s="263"/>
      <c r="F152" s="263"/>
      <c r="G152" s="26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33">
      <c r="A153" s="262"/>
      <c r="B153" s="263"/>
      <c r="C153" s="264"/>
      <c r="D153" s="263"/>
      <c r="E153" s="263"/>
      <c r="F153" s="263"/>
      <c r="G153" s="26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33">
      <c r="A154" s="266"/>
      <c r="B154" s="267"/>
      <c r="C154" s="268"/>
      <c r="D154" s="267"/>
      <c r="E154" s="267"/>
      <c r="F154" s="267"/>
      <c r="G154" s="269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33">
      <c r="A155" s="5"/>
      <c r="B155" s="6"/>
      <c r="C155" s="192"/>
      <c r="D155" s="8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33">
      <c r="C156" s="194"/>
      <c r="D156" s="141"/>
      <c r="AG156" t="s">
        <v>370</v>
      </c>
    </row>
    <row r="157" spans="1:33">
      <c r="D157" s="141"/>
    </row>
    <row r="158" spans="1:33">
      <c r="D158" s="141"/>
    </row>
    <row r="159" spans="1:33">
      <c r="D159" s="141"/>
    </row>
    <row r="160" spans="1:33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mergeCells count="38">
    <mergeCell ref="A149:C149"/>
    <mergeCell ref="A150:G154"/>
    <mergeCell ref="C42:G42"/>
    <mergeCell ref="C43:G43"/>
    <mergeCell ref="C44:G44"/>
    <mergeCell ref="C47:G47"/>
    <mergeCell ref="C54:G54"/>
    <mergeCell ref="A1:G1"/>
    <mergeCell ref="C2:G2"/>
    <mergeCell ref="C3:G3"/>
    <mergeCell ref="C4:G4"/>
    <mergeCell ref="C48:G48"/>
    <mergeCell ref="C49:G49"/>
    <mergeCell ref="C50:G50"/>
    <mergeCell ref="C51:G51"/>
    <mergeCell ref="C52:G52"/>
    <mergeCell ref="C73:G73"/>
    <mergeCell ref="C55:G55"/>
    <mergeCell ref="C56:G56"/>
    <mergeCell ref="C57:G57"/>
    <mergeCell ref="C58:G58"/>
    <mergeCell ref="C59:G59"/>
    <mergeCell ref="C61:G61"/>
    <mergeCell ref="C62:G62"/>
    <mergeCell ref="C63:G63"/>
    <mergeCell ref="C64:G64"/>
    <mergeCell ref="C65:G65"/>
    <mergeCell ref="C66:G66"/>
    <mergeCell ref="C136:G136"/>
    <mergeCell ref="C139:G139"/>
    <mergeCell ref="C142:G142"/>
    <mergeCell ref="C144:G144"/>
    <mergeCell ref="C86:G86"/>
    <mergeCell ref="C96:G96"/>
    <mergeCell ref="C99:G99"/>
    <mergeCell ref="C101:G101"/>
    <mergeCell ref="C103:G103"/>
    <mergeCell ref="C105:G10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49" t="s">
        <v>7</v>
      </c>
      <c r="B1" s="249"/>
      <c r="C1" s="249"/>
      <c r="D1" s="249"/>
      <c r="E1" s="249"/>
      <c r="F1" s="249"/>
      <c r="G1" s="249"/>
      <c r="AG1" t="s">
        <v>111</v>
      </c>
    </row>
    <row r="2" spans="1:60" ht="24.95" customHeight="1">
      <c r="A2" s="142" t="s">
        <v>8</v>
      </c>
      <c r="B2" s="71" t="s">
        <v>43</v>
      </c>
      <c r="C2" s="250" t="s">
        <v>44</v>
      </c>
      <c r="D2" s="251"/>
      <c r="E2" s="251"/>
      <c r="F2" s="251"/>
      <c r="G2" s="252"/>
      <c r="AG2" t="s">
        <v>112</v>
      </c>
    </row>
    <row r="3" spans="1:60" ht="24.95" customHeight="1">
      <c r="A3" s="142" t="s">
        <v>9</v>
      </c>
      <c r="B3" s="71" t="s">
        <v>43</v>
      </c>
      <c r="C3" s="250" t="s">
        <v>58</v>
      </c>
      <c r="D3" s="251"/>
      <c r="E3" s="251"/>
      <c r="F3" s="251"/>
      <c r="G3" s="252"/>
      <c r="AC3" s="89" t="s">
        <v>112</v>
      </c>
      <c r="AG3" t="s">
        <v>113</v>
      </c>
    </row>
    <row r="4" spans="1:60" ht="24.95" customHeight="1">
      <c r="A4" s="143" t="s">
        <v>10</v>
      </c>
      <c r="B4" s="144" t="s">
        <v>61</v>
      </c>
      <c r="C4" s="253" t="s">
        <v>62</v>
      </c>
      <c r="D4" s="254"/>
      <c r="E4" s="254"/>
      <c r="F4" s="254"/>
      <c r="G4" s="255"/>
      <c r="AG4" t="s">
        <v>114</v>
      </c>
    </row>
    <row r="5" spans="1:60">
      <c r="D5" s="141"/>
    </row>
    <row r="6" spans="1:60" ht="38.25">
      <c r="A6" s="146" t="s">
        <v>115</v>
      </c>
      <c r="B6" s="148" t="s">
        <v>116</v>
      </c>
      <c r="C6" s="148" t="s">
        <v>117</v>
      </c>
      <c r="D6" s="147" t="s">
        <v>118</v>
      </c>
      <c r="E6" s="146" t="s">
        <v>119</v>
      </c>
      <c r="F6" s="145" t="s">
        <v>120</v>
      </c>
      <c r="G6" s="146" t="s">
        <v>31</v>
      </c>
      <c r="H6" s="149" t="s">
        <v>32</v>
      </c>
      <c r="I6" s="149" t="s">
        <v>121</v>
      </c>
      <c r="J6" s="149" t="s">
        <v>33</v>
      </c>
      <c r="K6" s="149" t="s">
        <v>122</v>
      </c>
      <c r="L6" s="149" t="s">
        <v>123</v>
      </c>
      <c r="M6" s="149" t="s">
        <v>124</v>
      </c>
      <c r="N6" s="149" t="s">
        <v>125</v>
      </c>
      <c r="O6" s="149" t="s">
        <v>126</v>
      </c>
      <c r="P6" s="149" t="s">
        <v>127</v>
      </c>
      <c r="Q6" s="149" t="s">
        <v>128</v>
      </c>
      <c r="R6" s="149" t="s">
        <v>129</v>
      </c>
      <c r="S6" s="149" t="s">
        <v>130</v>
      </c>
      <c r="T6" s="149" t="s">
        <v>131</v>
      </c>
      <c r="U6" s="149" t="s">
        <v>132</v>
      </c>
      <c r="V6" s="149" t="s">
        <v>133</v>
      </c>
      <c r="W6" s="149" t="s">
        <v>134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66" t="s">
        <v>135</v>
      </c>
      <c r="B8" s="167" t="s">
        <v>69</v>
      </c>
      <c r="C8" s="187" t="s">
        <v>70</v>
      </c>
      <c r="D8" s="168"/>
      <c r="E8" s="169"/>
      <c r="F8" s="170"/>
      <c r="G8" s="171">
        <f>SUMIF(AG9:AG10,"&lt;&gt;NOR",G9:G10)</f>
        <v>0</v>
      </c>
      <c r="H8" s="165"/>
      <c r="I8" s="165">
        <f>SUM(I9:I10)</f>
        <v>0</v>
      </c>
      <c r="J8" s="165"/>
      <c r="K8" s="165">
        <f>SUM(K9:K10)</f>
        <v>0</v>
      </c>
      <c r="L8" s="165"/>
      <c r="M8" s="165">
        <f>SUM(M9:M10)</f>
        <v>0</v>
      </c>
      <c r="N8" s="165"/>
      <c r="O8" s="165">
        <f>SUM(O9:O10)</f>
        <v>0.28000000000000003</v>
      </c>
      <c r="P8" s="165"/>
      <c r="Q8" s="165">
        <f>SUM(Q9:Q10)</f>
        <v>0</v>
      </c>
      <c r="R8" s="165"/>
      <c r="S8" s="165"/>
      <c r="T8" s="165"/>
      <c r="U8" s="165"/>
      <c r="V8" s="165">
        <f>SUM(V9:V10)</f>
        <v>6.03</v>
      </c>
      <c r="W8" s="165"/>
      <c r="AG8" t="s">
        <v>136</v>
      </c>
    </row>
    <row r="9" spans="1:60" outlineLevel="1">
      <c r="A9" s="172">
        <v>1</v>
      </c>
      <c r="B9" s="173" t="s">
        <v>371</v>
      </c>
      <c r="C9" s="189" t="s">
        <v>372</v>
      </c>
      <c r="D9" s="174" t="s">
        <v>159</v>
      </c>
      <c r="E9" s="175">
        <v>18</v>
      </c>
      <c r="F9" s="176"/>
      <c r="G9" s="177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15</v>
      </c>
      <c r="M9" s="160">
        <f>G9*(1+L9/100)</f>
        <v>0</v>
      </c>
      <c r="N9" s="160">
        <v>1.5740000000000001E-2</v>
      </c>
      <c r="O9" s="160">
        <f>ROUND(E9*N9,2)</f>
        <v>0.28000000000000003</v>
      </c>
      <c r="P9" s="160">
        <v>0</v>
      </c>
      <c r="Q9" s="160">
        <f>ROUND(E9*P9,2)</f>
        <v>0</v>
      </c>
      <c r="R9" s="160"/>
      <c r="S9" s="160" t="s">
        <v>140</v>
      </c>
      <c r="T9" s="160" t="s">
        <v>141</v>
      </c>
      <c r="U9" s="160">
        <v>0.33481000000000005</v>
      </c>
      <c r="V9" s="160">
        <f>ROUND(E9*U9,2)</f>
        <v>6.03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245" t="s">
        <v>373</v>
      </c>
      <c r="D10" s="246"/>
      <c r="E10" s="246"/>
      <c r="F10" s="246"/>
      <c r="G10" s="24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203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>
      <c r="A11" s="166" t="s">
        <v>135</v>
      </c>
      <c r="B11" s="167" t="s">
        <v>71</v>
      </c>
      <c r="C11" s="187" t="s">
        <v>72</v>
      </c>
      <c r="D11" s="168"/>
      <c r="E11" s="169"/>
      <c r="F11" s="170"/>
      <c r="G11" s="171">
        <f>SUMIF(AG12:AG13,"&lt;&gt;NOR",G12:G13)</f>
        <v>0</v>
      </c>
      <c r="H11" s="165"/>
      <c r="I11" s="165">
        <f>SUM(I12:I13)</f>
        <v>0</v>
      </c>
      <c r="J11" s="165"/>
      <c r="K11" s="165">
        <f>SUM(K12:K13)</f>
        <v>0</v>
      </c>
      <c r="L11" s="165"/>
      <c r="M11" s="165">
        <f>SUM(M12:M13)</f>
        <v>0</v>
      </c>
      <c r="N11" s="165"/>
      <c r="O11" s="165">
        <f>SUM(O12:O13)</f>
        <v>0.51</v>
      </c>
      <c r="P11" s="165"/>
      <c r="Q11" s="165">
        <f>SUM(Q12:Q13)</f>
        <v>0</v>
      </c>
      <c r="R11" s="165"/>
      <c r="S11" s="165"/>
      <c r="T11" s="165"/>
      <c r="U11" s="165"/>
      <c r="V11" s="165">
        <f>SUM(V12:V13)</f>
        <v>2.5299999999999998</v>
      </c>
      <c r="W11" s="165"/>
      <c r="AG11" t="s">
        <v>136</v>
      </c>
    </row>
    <row r="12" spans="1:60" outlineLevel="1">
      <c r="A12" s="178">
        <v>2</v>
      </c>
      <c r="B12" s="179" t="s">
        <v>374</v>
      </c>
      <c r="C12" s="188" t="s">
        <v>375</v>
      </c>
      <c r="D12" s="180" t="s">
        <v>376</v>
      </c>
      <c r="E12" s="181">
        <v>0.2</v>
      </c>
      <c r="F12" s="182"/>
      <c r="G12" s="183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15</v>
      </c>
      <c r="M12" s="160">
        <f>G12*(1+L12/100)</f>
        <v>0</v>
      </c>
      <c r="N12" s="160">
        <v>2.5450000000000004</v>
      </c>
      <c r="O12" s="160">
        <f>ROUND(E12*N12,2)</f>
        <v>0.51</v>
      </c>
      <c r="P12" s="160">
        <v>0</v>
      </c>
      <c r="Q12" s="160">
        <f>ROUND(E12*P12,2)</f>
        <v>0</v>
      </c>
      <c r="R12" s="160"/>
      <c r="S12" s="160" t="s">
        <v>140</v>
      </c>
      <c r="T12" s="160" t="s">
        <v>141</v>
      </c>
      <c r="U12" s="160">
        <v>3.2130000000000001</v>
      </c>
      <c r="V12" s="160">
        <f>ROUND(E12*U12,2)</f>
        <v>0.64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142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78">
        <v>3</v>
      </c>
      <c r="B13" s="179" t="s">
        <v>377</v>
      </c>
      <c r="C13" s="188" t="s">
        <v>378</v>
      </c>
      <c r="D13" s="180" t="s">
        <v>159</v>
      </c>
      <c r="E13" s="181">
        <v>3</v>
      </c>
      <c r="F13" s="182"/>
      <c r="G13" s="183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15</v>
      </c>
      <c r="M13" s="160">
        <f>G13*(1+L13/100)</f>
        <v>0</v>
      </c>
      <c r="N13" s="160">
        <v>5.5000000000000003E-4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140</v>
      </c>
      <c r="T13" s="160" t="s">
        <v>141</v>
      </c>
      <c r="U13" s="160">
        <v>0.63</v>
      </c>
      <c r="V13" s="160">
        <f>ROUND(E13*U13,2)</f>
        <v>1.89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142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>
      <c r="A14" s="166" t="s">
        <v>135</v>
      </c>
      <c r="B14" s="167" t="s">
        <v>73</v>
      </c>
      <c r="C14" s="187" t="s">
        <v>74</v>
      </c>
      <c r="D14" s="168"/>
      <c r="E14" s="169"/>
      <c r="F14" s="170"/>
      <c r="G14" s="171">
        <f>SUMIF(AG15:AG15,"&lt;&gt;NOR",G15:G15)</f>
        <v>0</v>
      </c>
      <c r="H14" s="165"/>
      <c r="I14" s="165">
        <f>SUM(I15:I15)</f>
        <v>0</v>
      </c>
      <c r="J14" s="165"/>
      <c r="K14" s="165">
        <f>SUM(K15:K15)</f>
        <v>0</v>
      </c>
      <c r="L14" s="165"/>
      <c r="M14" s="165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5"/>
      <c r="S14" s="165"/>
      <c r="T14" s="165"/>
      <c r="U14" s="165"/>
      <c r="V14" s="165">
        <f>SUM(V15:V15)</f>
        <v>7.0000000000000007E-2</v>
      </c>
      <c r="W14" s="165"/>
      <c r="AG14" t="s">
        <v>136</v>
      </c>
    </row>
    <row r="15" spans="1:60" outlineLevel="1">
      <c r="A15" s="178">
        <v>4</v>
      </c>
      <c r="B15" s="179" t="s">
        <v>379</v>
      </c>
      <c r="C15" s="188" t="s">
        <v>380</v>
      </c>
      <c r="D15" s="180" t="s">
        <v>154</v>
      </c>
      <c r="E15" s="181">
        <v>1</v>
      </c>
      <c r="F15" s="182"/>
      <c r="G15" s="183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15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140</v>
      </c>
      <c r="T15" s="160" t="s">
        <v>141</v>
      </c>
      <c r="U15" s="160">
        <v>7.400000000000001E-2</v>
      </c>
      <c r="V15" s="160">
        <f>ROUND(E15*U15,2)</f>
        <v>7.0000000000000007E-2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142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>
      <c r="A16" s="166" t="s">
        <v>135</v>
      </c>
      <c r="B16" s="167" t="s">
        <v>77</v>
      </c>
      <c r="C16" s="187" t="s">
        <v>78</v>
      </c>
      <c r="D16" s="168"/>
      <c r="E16" s="169"/>
      <c r="F16" s="170"/>
      <c r="G16" s="171">
        <f>SUMIF(AG17:AG18,"&lt;&gt;NOR",G17:G18)</f>
        <v>0</v>
      </c>
      <c r="H16" s="165"/>
      <c r="I16" s="165">
        <f>SUM(I17:I18)</f>
        <v>0</v>
      </c>
      <c r="J16" s="165"/>
      <c r="K16" s="165">
        <f>SUM(K17:K18)</f>
        <v>0</v>
      </c>
      <c r="L16" s="165"/>
      <c r="M16" s="165">
        <f>SUM(M17:M18)</f>
        <v>0</v>
      </c>
      <c r="N16" s="165"/>
      <c r="O16" s="165">
        <f>SUM(O17:O18)</f>
        <v>0</v>
      </c>
      <c r="P16" s="165"/>
      <c r="Q16" s="165">
        <f>SUM(Q17:Q18)</f>
        <v>0.08</v>
      </c>
      <c r="R16" s="165"/>
      <c r="S16" s="165"/>
      <c r="T16" s="165"/>
      <c r="U16" s="165"/>
      <c r="V16" s="165">
        <f>SUM(V17:V18)</f>
        <v>3.03</v>
      </c>
      <c r="W16" s="165"/>
      <c r="AG16" t="s">
        <v>136</v>
      </c>
    </row>
    <row r="17" spans="1:60" ht="22.5" outlineLevel="1">
      <c r="A17" s="178">
        <v>5</v>
      </c>
      <c r="B17" s="179" t="s">
        <v>381</v>
      </c>
      <c r="C17" s="188" t="s">
        <v>382</v>
      </c>
      <c r="D17" s="180" t="s">
        <v>159</v>
      </c>
      <c r="E17" s="181">
        <v>3</v>
      </c>
      <c r="F17" s="182"/>
      <c r="G17" s="183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15</v>
      </c>
      <c r="M17" s="160">
        <f>G17*(1+L17/100)</f>
        <v>0</v>
      </c>
      <c r="N17" s="160">
        <v>0</v>
      </c>
      <c r="O17" s="160">
        <f>ROUND(E17*N17,2)</f>
        <v>0</v>
      </c>
      <c r="P17" s="160">
        <v>0.02</v>
      </c>
      <c r="Q17" s="160">
        <f>ROUND(E17*P17,2)</f>
        <v>0.06</v>
      </c>
      <c r="R17" s="160"/>
      <c r="S17" s="160" t="s">
        <v>140</v>
      </c>
      <c r="T17" s="160" t="s">
        <v>141</v>
      </c>
      <c r="U17" s="160">
        <v>7.8000000000000014E-2</v>
      </c>
      <c r="V17" s="160">
        <f>ROUND(E17*U17,2)</f>
        <v>0.23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142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78">
        <v>6</v>
      </c>
      <c r="B18" s="179" t="s">
        <v>383</v>
      </c>
      <c r="C18" s="188" t="s">
        <v>384</v>
      </c>
      <c r="D18" s="180" t="s">
        <v>154</v>
      </c>
      <c r="E18" s="181">
        <v>0.8</v>
      </c>
      <c r="F18" s="182"/>
      <c r="G18" s="183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15</v>
      </c>
      <c r="M18" s="160">
        <f>G18*(1+L18/100)</f>
        <v>0</v>
      </c>
      <c r="N18" s="160">
        <v>0</v>
      </c>
      <c r="O18" s="160">
        <f>ROUND(E18*N18,2)</f>
        <v>0</v>
      </c>
      <c r="P18" s="160">
        <v>2.3900000000000001E-2</v>
      </c>
      <c r="Q18" s="160">
        <f>ROUND(E18*P18,2)</f>
        <v>0.02</v>
      </c>
      <c r="R18" s="160"/>
      <c r="S18" s="160" t="s">
        <v>140</v>
      </c>
      <c r="T18" s="160" t="s">
        <v>141</v>
      </c>
      <c r="U18" s="160">
        <v>3.5</v>
      </c>
      <c r="V18" s="160">
        <f>ROUND(E18*U18,2)</f>
        <v>2.8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>
      <c r="A19" s="166" t="s">
        <v>135</v>
      </c>
      <c r="B19" s="167" t="s">
        <v>79</v>
      </c>
      <c r="C19" s="187" t="s">
        <v>80</v>
      </c>
      <c r="D19" s="168"/>
      <c r="E19" s="169"/>
      <c r="F19" s="170"/>
      <c r="G19" s="171">
        <f>SUMIF(AG20:AG32,"&lt;&gt;NOR",G20:G32)</f>
        <v>0</v>
      </c>
      <c r="H19" s="165"/>
      <c r="I19" s="165">
        <f>SUM(I20:I32)</f>
        <v>0</v>
      </c>
      <c r="J19" s="165"/>
      <c r="K19" s="165">
        <f>SUM(K20:K32)</f>
        <v>0</v>
      </c>
      <c r="L19" s="165"/>
      <c r="M19" s="165">
        <f>SUM(M20:M32)</f>
        <v>0</v>
      </c>
      <c r="N19" s="165"/>
      <c r="O19" s="165">
        <f>SUM(O20:O32)</f>
        <v>0</v>
      </c>
      <c r="P19" s="165"/>
      <c r="Q19" s="165">
        <f>SUM(Q20:Q32)</f>
        <v>0.18</v>
      </c>
      <c r="R19" s="165"/>
      <c r="S19" s="165"/>
      <c r="T19" s="165"/>
      <c r="U19" s="165"/>
      <c r="V19" s="165">
        <f>SUM(V20:V32)</f>
        <v>2.25</v>
      </c>
      <c r="W19" s="165"/>
      <c r="AG19" t="s">
        <v>136</v>
      </c>
    </row>
    <row r="20" spans="1:60" outlineLevel="1">
      <c r="A20" s="178">
        <v>7</v>
      </c>
      <c r="B20" s="179" t="s">
        <v>385</v>
      </c>
      <c r="C20" s="188" t="s">
        <v>386</v>
      </c>
      <c r="D20" s="180"/>
      <c r="E20" s="181">
        <v>1</v>
      </c>
      <c r="F20" s="182"/>
      <c r="G20" s="183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15</v>
      </c>
      <c r="M20" s="160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0"/>
      <c r="S20" s="160" t="s">
        <v>146</v>
      </c>
      <c r="T20" s="160" t="s">
        <v>141</v>
      </c>
      <c r="U20" s="160">
        <v>0</v>
      </c>
      <c r="V20" s="160">
        <f>ROUND(E20*U20,2)</f>
        <v>0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142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78">
        <v>8</v>
      </c>
      <c r="B21" s="179" t="s">
        <v>387</v>
      </c>
      <c r="C21" s="188" t="s">
        <v>388</v>
      </c>
      <c r="D21" s="180" t="s">
        <v>159</v>
      </c>
      <c r="E21" s="181">
        <v>18</v>
      </c>
      <c r="F21" s="182"/>
      <c r="G21" s="183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15</v>
      </c>
      <c r="M21" s="160">
        <f>G21*(1+L21/100)</f>
        <v>0</v>
      </c>
      <c r="N21" s="160">
        <v>0</v>
      </c>
      <c r="O21" s="160">
        <f>ROUND(E21*N21,2)</f>
        <v>0</v>
      </c>
      <c r="P21" s="160">
        <v>0.01</v>
      </c>
      <c r="Q21" s="160">
        <f>ROUND(E21*P21,2)</f>
        <v>0.18</v>
      </c>
      <c r="R21" s="160"/>
      <c r="S21" s="160" t="s">
        <v>146</v>
      </c>
      <c r="T21" s="160" t="s">
        <v>141</v>
      </c>
      <c r="U21" s="160">
        <v>0.1</v>
      </c>
      <c r="V21" s="160">
        <f>ROUND(E21*U21,2)</f>
        <v>1.8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142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72">
        <v>9</v>
      </c>
      <c r="B22" s="173" t="s">
        <v>389</v>
      </c>
      <c r="C22" s="189" t="s">
        <v>390</v>
      </c>
      <c r="D22" s="174" t="s">
        <v>233</v>
      </c>
      <c r="E22" s="175">
        <v>0.25912000000000002</v>
      </c>
      <c r="F22" s="176"/>
      <c r="G22" s="177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15</v>
      </c>
      <c r="M22" s="160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140</v>
      </c>
      <c r="T22" s="160" t="s">
        <v>141</v>
      </c>
      <c r="U22" s="160">
        <v>0.27700000000000002</v>
      </c>
      <c r="V22" s="160">
        <f>ROUND(E22*U22,2)</f>
        <v>7.0000000000000007E-2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234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7"/>
      <c r="B23" s="158"/>
      <c r="C23" s="245" t="s">
        <v>391</v>
      </c>
      <c r="D23" s="246"/>
      <c r="E23" s="246"/>
      <c r="F23" s="246"/>
      <c r="G23" s="246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203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57"/>
      <c r="B24" s="158"/>
      <c r="C24" s="247" t="s">
        <v>392</v>
      </c>
      <c r="D24" s="248"/>
      <c r="E24" s="248"/>
      <c r="F24" s="248"/>
      <c r="G24" s="248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203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>
      <c r="A25" s="157"/>
      <c r="B25" s="158"/>
      <c r="C25" s="247" t="s">
        <v>393</v>
      </c>
      <c r="D25" s="248"/>
      <c r="E25" s="248"/>
      <c r="F25" s="248"/>
      <c r="G25" s="248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203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85" t="str">
        <f>C25</f>
        <v>- při vodorovné dopravě po vodě : vyložení na hromady na suchu nebo na přeložení na dopravní prostředek na suchu do 15 m vodorovně a současně do 4 m svisle,</v>
      </c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/>
      <c r="B26" s="158"/>
      <c r="C26" s="247" t="s">
        <v>394</v>
      </c>
      <c r="D26" s="248"/>
      <c r="E26" s="248"/>
      <c r="F26" s="248"/>
      <c r="G26" s="248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203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>
      <c r="A27" s="178">
        <v>10</v>
      </c>
      <c r="B27" s="179" t="s">
        <v>395</v>
      </c>
      <c r="C27" s="188" t="s">
        <v>396</v>
      </c>
      <c r="D27" s="180" t="s">
        <v>233</v>
      </c>
      <c r="E27" s="181">
        <v>0.25912000000000002</v>
      </c>
      <c r="F27" s="182"/>
      <c r="G27" s="183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15</v>
      </c>
      <c r="M27" s="160">
        <f>G27*(1+L27/100)</f>
        <v>0</v>
      </c>
      <c r="N27" s="160">
        <v>0</v>
      </c>
      <c r="O27" s="160">
        <f>ROUND(E27*N27,2)</f>
        <v>0</v>
      </c>
      <c r="P27" s="160">
        <v>0</v>
      </c>
      <c r="Q27" s="160">
        <f>ROUND(E27*P27,2)</f>
        <v>0</v>
      </c>
      <c r="R27" s="160"/>
      <c r="S27" s="160" t="s">
        <v>140</v>
      </c>
      <c r="T27" s="160" t="s">
        <v>141</v>
      </c>
      <c r="U27" s="160">
        <v>0.93300000000000005</v>
      </c>
      <c r="V27" s="160">
        <f>ROUND(E27*U27,2)</f>
        <v>0.24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234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72">
        <v>11</v>
      </c>
      <c r="B28" s="173" t="s">
        <v>397</v>
      </c>
      <c r="C28" s="189" t="s">
        <v>398</v>
      </c>
      <c r="D28" s="174" t="s">
        <v>233</v>
      </c>
      <c r="E28" s="175">
        <v>0.25912000000000002</v>
      </c>
      <c r="F28" s="176"/>
      <c r="G28" s="177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15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140</v>
      </c>
      <c r="T28" s="160" t="s">
        <v>141</v>
      </c>
      <c r="U28" s="160">
        <v>0.49000000000000005</v>
      </c>
      <c r="V28" s="160">
        <f>ROUND(E28*U28,2)</f>
        <v>0.13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234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245" t="s">
        <v>399</v>
      </c>
      <c r="D29" s="246"/>
      <c r="E29" s="246"/>
      <c r="F29" s="246"/>
      <c r="G29" s="246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203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78">
        <v>12</v>
      </c>
      <c r="B30" s="179" t="s">
        <v>400</v>
      </c>
      <c r="C30" s="188" t="s">
        <v>401</v>
      </c>
      <c r="D30" s="180" t="s">
        <v>233</v>
      </c>
      <c r="E30" s="181">
        <v>0.25912000000000002</v>
      </c>
      <c r="F30" s="182"/>
      <c r="G30" s="183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15</v>
      </c>
      <c r="M30" s="160">
        <f>G30*(1+L30/100)</f>
        <v>0</v>
      </c>
      <c r="N30" s="160">
        <v>0</v>
      </c>
      <c r="O30" s="160">
        <f>ROUND(E30*N30,2)</f>
        <v>0</v>
      </c>
      <c r="P30" s="160">
        <v>0</v>
      </c>
      <c r="Q30" s="160">
        <f>ROUND(E30*P30,2)</f>
        <v>0</v>
      </c>
      <c r="R30" s="160"/>
      <c r="S30" s="160" t="s">
        <v>140</v>
      </c>
      <c r="T30" s="160" t="s">
        <v>141</v>
      </c>
      <c r="U30" s="160">
        <v>0</v>
      </c>
      <c r="V30" s="160">
        <f>ROUND(E30*U30,2)</f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234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78">
        <v>13</v>
      </c>
      <c r="B31" s="179" t="s">
        <v>402</v>
      </c>
      <c r="C31" s="188" t="s">
        <v>403</v>
      </c>
      <c r="D31" s="180" t="s">
        <v>233</v>
      </c>
      <c r="E31" s="181">
        <v>0.25912000000000002</v>
      </c>
      <c r="F31" s="182"/>
      <c r="G31" s="183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15</v>
      </c>
      <c r="M31" s="160">
        <f>G31*(1+L31/100)</f>
        <v>0</v>
      </c>
      <c r="N31" s="160">
        <v>0</v>
      </c>
      <c r="O31" s="160">
        <f>ROUND(E31*N31,2)</f>
        <v>0</v>
      </c>
      <c r="P31" s="160">
        <v>0</v>
      </c>
      <c r="Q31" s="160">
        <f>ROUND(E31*P31,2)</f>
        <v>0</v>
      </c>
      <c r="R31" s="160"/>
      <c r="S31" s="160" t="s">
        <v>140</v>
      </c>
      <c r="T31" s="160" t="s">
        <v>141</v>
      </c>
      <c r="U31" s="160">
        <v>4.2000000000000003E-2</v>
      </c>
      <c r="V31" s="160">
        <f>ROUND(E31*U31,2)</f>
        <v>0.01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234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78">
        <v>14</v>
      </c>
      <c r="B32" s="179" t="s">
        <v>404</v>
      </c>
      <c r="C32" s="188" t="s">
        <v>405</v>
      </c>
      <c r="D32" s="180" t="s">
        <v>233</v>
      </c>
      <c r="E32" s="181">
        <v>0.25912000000000002</v>
      </c>
      <c r="F32" s="182"/>
      <c r="G32" s="183">
        <f>ROUND(E32*F32,2)</f>
        <v>0</v>
      </c>
      <c r="H32" s="161"/>
      <c r="I32" s="160">
        <f>ROUND(E32*H32,2)</f>
        <v>0</v>
      </c>
      <c r="J32" s="161"/>
      <c r="K32" s="160">
        <f>ROUND(E32*J32,2)</f>
        <v>0</v>
      </c>
      <c r="L32" s="160">
        <v>15</v>
      </c>
      <c r="M32" s="160">
        <f>G32*(1+L32/100)</f>
        <v>0</v>
      </c>
      <c r="N32" s="160">
        <v>0</v>
      </c>
      <c r="O32" s="160">
        <f>ROUND(E32*N32,2)</f>
        <v>0</v>
      </c>
      <c r="P32" s="160">
        <v>0</v>
      </c>
      <c r="Q32" s="160">
        <f>ROUND(E32*P32,2)</f>
        <v>0</v>
      </c>
      <c r="R32" s="160"/>
      <c r="S32" s="160" t="s">
        <v>140</v>
      </c>
      <c r="T32" s="160" t="s">
        <v>141</v>
      </c>
      <c r="U32" s="160">
        <v>0</v>
      </c>
      <c r="V32" s="160">
        <f>ROUND(E32*U32,2)</f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234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>
      <c r="A33" s="166" t="s">
        <v>135</v>
      </c>
      <c r="B33" s="167" t="s">
        <v>83</v>
      </c>
      <c r="C33" s="187" t="s">
        <v>84</v>
      </c>
      <c r="D33" s="168"/>
      <c r="E33" s="169"/>
      <c r="F33" s="170"/>
      <c r="G33" s="171">
        <f>SUMIF(AG34:AG51,"&lt;&gt;NOR",G34:G51)</f>
        <v>0</v>
      </c>
      <c r="H33" s="165"/>
      <c r="I33" s="165">
        <f>SUM(I34:I51)</f>
        <v>0</v>
      </c>
      <c r="J33" s="165"/>
      <c r="K33" s="165">
        <f>SUM(K34:K51)</f>
        <v>0</v>
      </c>
      <c r="L33" s="165"/>
      <c r="M33" s="165">
        <f>SUM(M34:M51)</f>
        <v>0</v>
      </c>
      <c r="N33" s="165"/>
      <c r="O33" s="165">
        <f>SUM(O34:O51)</f>
        <v>0.01</v>
      </c>
      <c r="P33" s="165"/>
      <c r="Q33" s="165">
        <f>SUM(Q34:Q51)</f>
        <v>0.03</v>
      </c>
      <c r="R33" s="165"/>
      <c r="S33" s="165"/>
      <c r="T33" s="165"/>
      <c r="U33" s="165"/>
      <c r="V33" s="165">
        <f>SUM(V34:V51)</f>
        <v>4.8099999999999996</v>
      </c>
      <c r="W33" s="165"/>
      <c r="AG33" t="s">
        <v>136</v>
      </c>
    </row>
    <row r="34" spans="1:60" outlineLevel="1">
      <c r="A34" s="172">
        <v>15</v>
      </c>
      <c r="B34" s="173" t="s">
        <v>406</v>
      </c>
      <c r="C34" s="189" t="s">
        <v>407</v>
      </c>
      <c r="D34" s="174" t="s">
        <v>139</v>
      </c>
      <c r="E34" s="175">
        <v>1</v>
      </c>
      <c r="F34" s="176"/>
      <c r="G34" s="177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15</v>
      </c>
      <c r="M34" s="160">
        <f>G34*(1+L34/100)</f>
        <v>0</v>
      </c>
      <c r="N34" s="160">
        <v>6.6300000000000005E-3</v>
      </c>
      <c r="O34" s="160">
        <f>ROUND(E34*N34,2)</f>
        <v>0.01</v>
      </c>
      <c r="P34" s="160">
        <v>0</v>
      </c>
      <c r="Q34" s="160">
        <f>ROUND(E34*P34,2)</f>
        <v>0</v>
      </c>
      <c r="R34" s="160"/>
      <c r="S34" s="160" t="s">
        <v>140</v>
      </c>
      <c r="T34" s="160" t="s">
        <v>141</v>
      </c>
      <c r="U34" s="160">
        <v>0.57300000000000006</v>
      </c>
      <c r="V34" s="160">
        <f>ROUND(E34*U34,2)</f>
        <v>0.56999999999999995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142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7"/>
      <c r="B35" s="158"/>
      <c r="C35" s="245" t="s">
        <v>280</v>
      </c>
      <c r="D35" s="246"/>
      <c r="E35" s="246"/>
      <c r="F35" s="246"/>
      <c r="G35" s="246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203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>
      <c r="A36" s="172">
        <v>16</v>
      </c>
      <c r="B36" s="173" t="s">
        <v>408</v>
      </c>
      <c r="C36" s="189" t="s">
        <v>409</v>
      </c>
      <c r="D36" s="174" t="s">
        <v>139</v>
      </c>
      <c r="E36" s="175">
        <v>1</v>
      </c>
      <c r="F36" s="176"/>
      <c r="G36" s="177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15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140</v>
      </c>
      <c r="T36" s="160" t="s">
        <v>141</v>
      </c>
      <c r="U36" s="160">
        <v>2.1000000000000001E-2</v>
      </c>
      <c r="V36" s="160">
        <f>ROUND(E36*U36,2)</f>
        <v>0.02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142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57"/>
      <c r="B37" s="158"/>
      <c r="C37" s="245" t="s">
        <v>280</v>
      </c>
      <c r="D37" s="246"/>
      <c r="E37" s="246"/>
      <c r="F37" s="246"/>
      <c r="G37" s="246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203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>
      <c r="A38" s="172">
        <v>17</v>
      </c>
      <c r="B38" s="173" t="s">
        <v>410</v>
      </c>
      <c r="C38" s="189" t="s">
        <v>411</v>
      </c>
      <c r="D38" s="174" t="s">
        <v>154</v>
      </c>
      <c r="E38" s="175">
        <v>2</v>
      </c>
      <c r="F38" s="176"/>
      <c r="G38" s="177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15</v>
      </c>
      <c r="M38" s="160">
        <f>G38*(1+L38/100)</f>
        <v>0</v>
      </c>
      <c r="N38" s="160">
        <v>3.8000000000000002E-4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 t="s">
        <v>140</v>
      </c>
      <c r="T38" s="160" t="s">
        <v>141</v>
      </c>
      <c r="U38" s="160">
        <v>0.32</v>
      </c>
      <c r="V38" s="160">
        <f>ROUND(E38*U38,2)</f>
        <v>0.64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142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>
      <c r="A39" s="157"/>
      <c r="B39" s="158"/>
      <c r="C39" s="245" t="s">
        <v>412</v>
      </c>
      <c r="D39" s="246"/>
      <c r="E39" s="246"/>
      <c r="F39" s="246"/>
      <c r="G39" s="246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203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72">
        <v>18</v>
      </c>
      <c r="B40" s="173" t="s">
        <v>413</v>
      </c>
      <c r="C40" s="189" t="s">
        <v>414</v>
      </c>
      <c r="D40" s="174" t="s">
        <v>154</v>
      </c>
      <c r="E40" s="175">
        <v>3</v>
      </c>
      <c r="F40" s="176"/>
      <c r="G40" s="177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15</v>
      </c>
      <c r="M40" s="160">
        <f>G40*(1+L40/100)</f>
        <v>0</v>
      </c>
      <c r="N40" s="160">
        <v>4.7000000000000004E-4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140</v>
      </c>
      <c r="T40" s="160" t="s">
        <v>141</v>
      </c>
      <c r="U40" s="160">
        <v>0.35900000000000004</v>
      </c>
      <c r="V40" s="160">
        <f>ROUND(E40*U40,2)</f>
        <v>1.08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142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7"/>
      <c r="B41" s="158"/>
      <c r="C41" s="245" t="s">
        <v>412</v>
      </c>
      <c r="D41" s="246"/>
      <c r="E41" s="246"/>
      <c r="F41" s="246"/>
      <c r="G41" s="246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203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>
      <c r="A42" s="172">
        <v>19</v>
      </c>
      <c r="B42" s="173" t="s">
        <v>415</v>
      </c>
      <c r="C42" s="189" t="s">
        <v>416</v>
      </c>
      <c r="D42" s="174" t="s">
        <v>154</v>
      </c>
      <c r="E42" s="175">
        <v>1</v>
      </c>
      <c r="F42" s="176"/>
      <c r="G42" s="177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15</v>
      </c>
      <c r="M42" s="160">
        <f>G42*(1+L42/100)</f>
        <v>0</v>
      </c>
      <c r="N42" s="160">
        <v>7.000000000000001E-4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140</v>
      </c>
      <c r="T42" s="160" t="s">
        <v>141</v>
      </c>
      <c r="U42" s="160">
        <v>0.45200000000000001</v>
      </c>
      <c r="V42" s="160">
        <f>ROUND(E42*U42,2)</f>
        <v>0.45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142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7"/>
      <c r="B43" s="158"/>
      <c r="C43" s="245" t="s">
        <v>412</v>
      </c>
      <c r="D43" s="246"/>
      <c r="E43" s="246"/>
      <c r="F43" s="246"/>
      <c r="G43" s="246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203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78">
        <v>20</v>
      </c>
      <c r="B44" s="179" t="s">
        <v>417</v>
      </c>
      <c r="C44" s="188" t="s">
        <v>418</v>
      </c>
      <c r="D44" s="180" t="s">
        <v>154</v>
      </c>
      <c r="E44" s="181">
        <v>1</v>
      </c>
      <c r="F44" s="182"/>
      <c r="G44" s="183">
        <f t="shared" ref="G44:G51" si="0">ROUND(E44*F44,2)</f>
        <v>0</v>
      </c>
      <c r="H44" s="161"/>
      <c r="I44" s="160">
        <f t="shared" ref="I44:I51" si="1">ROUND(E44*H44,2)</f>
        <v>0</v>
      </c>
      <c r="J44" s="161"/>
      <c r="K44" s="160">
        <f t="shared" ref="K44:K51" si="2">ROUND(E44*J44,2)</f>
        <v>0</v>
      </c>
      <c r="L44" s="160">
        <v>15</v>
      </c>
      <c r="M44" s="160">
        <f t="shared" ref="M44:M51" si="3">G44*(1+L44/100)</f>
        <v>0</v>
      </c>
      <c r="N44" s="160">
        <v>0</v>
      </c>
      <c r="O44" s="160">
        <f t="shared" ref="O44:O51" si="4">ROUND(E44*N44,2)</f>
        <v>0</v>
      </c>
      <c r="P44" s="160">
        <v>2.1000000000000003E-3</v>
      </c>
      <c r="Q44" s="160">
        <f t="shared" ref="Q44:Q51" si="5">ROUND(E44*P44,2)</f>
        <v>0</v>
      </c>
      <c r="R44" s="160"/>
      <c r="S44" s="160" t="s">
        <v>140</v>
      </c>
      <c r="T44" s="160" t="s">
        <v>141</v>
      </c>
      <c r="U44" s="160">
        <v>3.1000000000000003E-2</v>
      </c>
      <c r="V44" s="160">
        <f t="shared" ref="V44:V51" si="6">ROUND(E44*U44,2)</f>
        <v>0.03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142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>
      <c r="A45" s="178">
        <v>21</v>
      </c>
      <c r="B45" s="179" t="s">
        <v>419</v>
      </c>
      <c r="C45" s="188" t="s">
        <v>420</v>
      </c>
      <c r="D45" s="180" t="s">
        <v>139</v>
      </c>
      <c r="E45" s="181">
        <v>4</v>
      </c>
      <c r="F45" s="182"/>
      <c r="G45" s="183">
        <f t="shared" si="0"/>
        <v>0</v>
      </c>
      <c r="H45" s="161"/>
      <c r="I45" s="160">
        <f t="shared" si="1"/>
        <v>0</v>
      </c>
      <c r="J45" s="161"/>
      <c r="K45" s="160">
        <f t="shared" si="2"/>
        <v>0</v>
      </c>
      <c r="L45" s="160">
        <v>15</v>
      </c>
      <c r="M45" s="160">
        <f t="shared" si="3"/>
        <v>0</v>
      </c>
      <c r="N45" s="160">
        <v>0</v>
      </c>
      <c r="O45" s="160">
        <f t="shared" si="4"/>
        <v>0</v>
      </c>
      <c r="P45" s="160">
        <v>0</v>
      </c>
      <c r="Q45" s="160">
        <f t="shared" si="5"/>
        <v>0</v>
      </c>
      <c r="R45" s="160"/>
      <c r="S45" s="160" t="s">
        <v>140</v>
      </c>
      <c r="T45" s="160" t="s">
        <v>141</v>
      </c>
      <c r="U45" s="160">
        <v>0.14800000000000002</v>
      </c>
      <c r="V45" s="160">
        <f t="shared" si="6"/>
        <v>0.59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142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>
      <c r="A46" s="178">
        <v>22</v>
      </c>
      <c r="B46" s="179" t="s">
        <v>421</v>
      </c>
      <c r="C46" s="188" t="s">
        <v>422</v>
      </c>
      <c r="D46" s="180" t="s">
        <v>139</v>
      </c>
      <c r="E46" s="181">
        <v>1</v>
      </c>
      <c r="F46" s="182"/>
      <c r="G46" s="183">
        <f t="shared" si="0"/>
        <v>0</v>
      </c>
      <c r="H46" s="161"/>
      <c r="I46" s="160">
        <f t="shared" si="1"/>
        <v>0</v>
      </c>
      <c r="J46" s="161"/>
      <c r="K46" s="160">
        <f t="shared" si="2"/>
        <v>0</v>
      </c>
      <c r="L46" s="160">
        <v>15</v>
      </c>
      <c r="M46" s="160">
        <f t="shared" si="3"/>
        <v>0</v>
      </c>
      <c r="N46" s="160">
        <v>9.6000000000000002E-4</v>
      </c>
      <c r="O46" s="160">
        <f t="shared" si="4"/>
        <v>0</v>
      </c>
      <c r="P46" s="160">
        <v>0</v>
      </c>
      <c r="Q46" s="160">
        <f t="shared" si="5"/>
        <v>0</v>
      </c>
      <c r="R46" s="160"/>
      <c r="S46" s="160" t="s">
        <v>140</v>
      </c>
      <c r="T46" s="160" t="s">
        <v>141</v>
      </c>
      <c r="U46" s="160">
        <v>0.2</v>
      </c>
      <c r="V46" s="160">
        <f t="shared" si="6"/>
        <v>0.2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142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78">
        <v>23</v>
      </c>
      <c r="B47" s="179" t="s">
        <v>423</v>
      </c>
      <c r="C47" s="188" t="s">
        <v>424</v>
      </c>
      <c r="D47" s="180" t="s">
        <v>139</v>
      </c>
      <c r="E47" s="181">
        <v>1</v>
      </c>
      <c r="F47" s="182"/>
      <c r="G47" s="183">
        <f t="shared" si="0"/>
        <v>0</v>
      </c>
      <c r="H47" s="161"/>
      <c r="I47" s="160">
        <f t="shared" si="1"/>
        <v>0</v>
      </c>
      <c r="J47" s="161"/>
      <c r="K47" s="160">
        <f t="shared" si="2"/>
        <v>0</v>
      </c>
      <c r="L47" s="160">
        <v>15</v>
      </c>
      <c r="M47" s="160">
        <f t="shared" si="3"/>
        <v>0</v>
      </c>
      <c r="N47" s="160">
        <v>0</v>
      </c>
      <c r="O47" s="160">
        <f t="shared" si="4"/>
        <v>0</v>
      </c>
      <c r="P47" s="160">
        <v>2.7560000000000001E-2</v>
      </c>
      <c r="Q47" s="160">
        <f t="shared" si="5"/>
        <v>0.03</v>
      </c>
      <c r="R47" s="160"/>
      <c r="S47" s="160" t="s">
        <v>140</v>
      </c>
      <c r="T47" s="160" t="s">
        <v>141</v>
      </c>
      <c r="U47" s="160">
        <v>0.37200000000000005</v>
      </c>
      <c r="V47" s="160">
        <f t="shared" si="6"/>
        <v>0.37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142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78">
        <v>24</v>
      </c>
      <c r="B48" s="179" t="s">
        <v>425</v>
      </c>
      <c r="C48" s="188" t="s">
        <v>426</v>
      </c>
      <c r="D48" s="180" t="s">
        <v>154</v>
      </c>
      <c r="E48" s="181">
        <v>6</v>
      </c>
      <c r="F48" s="182"/>
      <c r="G48" s="183">
        <f t="shared" si="0"/>
        <v>0</v>
      </c>
      <c r="H48" s="161"/>
      <c r="I48" s="160">
        <f t="shared" si="1"/>
        <v>0</v>
      </c>
      <c r="J48" s="161"/>
      <c r="K48" s="160">
        <f t="shared" si="2"/>
        <v>0</v>
      </c>
      <c r="L48" s="160">
        <v>15</v>
      </c>
      <c r="M48" s="160">
        <f t="shared" si="3"/>
        <v>0</v>
      </c>
      <c r="N48" s="160">
        <v>0</v>
      </c>
      <c r="O48" s="160">
        <f t="shared" si="4"/>
        <v>0</v>
      </c>
      <c r="P48" s="160">
        <v>0</v>
      </c>
      <c r="Q48" s="160">
        <f t="shared" si="5"/>
        <v>0</v>
      </c>
      <c r="R48" s="160"/>
      <c r="S48" s="160" t="s">
        <v>140</v>
      </c>
      <c r="T48" s="160" t="s">
        <v>141</v>
      </c>
      <c r="U48" s="160">
        <v>4.8000000000000001E-2</v>
      </c>
      <c r="V48" s="160">
        <f t="shared" si="6"/>
        <v>0.28999999999999998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142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>
      <c r="A49" s="172">
        <v>25</v>
      </c>
      <c r="B49" s="173" t="s">
        <v>427</v>
      </c>
      <c r="C49" s="189" t="s">
        <v>428</v>
      </c>
      <c r="D49" s="174" t="s">
        <v>154</v>
      </c>
      <c r="E49" s="175">
        <v>1</v>
      </c>
      <c r="F49" s="176"/>
      <c r="G49" s="177">
        <f t="shared" si="0"/>
        <v>0</v>
      </c>
      <c r="H49" s="161"/>
      <c r="I49" s="160">
        <f t="shared" si="1"/>
        <v>0</v>
      </c>
      <c r="J49" s="161"/>
      <c r="K49" s="160">
        <f t="shared" si="2"/>
        <v>0</v>
      </c>
      <c r="L49" s="160">
        <v>15</v>
      </c>
      <c r="M49" s="160">
        <f t="shared" si="3"/>
        <v>0</v>
      </c>
      <c r="N49" s="160">
        <v>0</v>
      </c>
      <c r="O49" s="160">
        <f t="shared" si="4"/>
        <v>0</v>
      </c>
      <c r="P49" s="160">
        <v>0</v>
      </c>
      <c r="Q49" s="160">
        <f t="shared" si="5"/>
        <v>0</v>
      </c>
      <c r="R49" s="160"/>
      <c r="S49" s="160" t="s">
        <v>140</v>
      </c>
      <c r="T49" s="160" t="s">
        <v>141</v>
      </c>
      <c r="U49" s="160">
        <v>0.46500000000000002</v>
      </c>
      <c r="V49" s="160">
        <f t="shared" si="6"/>
        <v>0.47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142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>
      <c r="A50" s="157">
        <v>26</v>
      </c>
      <c r="B50" s="158" t="s">
        <v>429</v>
      </c>
      <c r="C50" s="190" t="s">
        <v>430</v>
      </c>
      <c r="D50" s="159" t="s">
        <v>0</v>
      </c>
      <c r="E50" s="184"/>
      <c r="F50" s="161"/>
      <c r="G50" s="160">
        <f t="shared" si="0"/>
        <v>0</v>
      </c>
      <c r="H50" s="161"/>
      <c r="I50" s="160">
        <f t="shared" si="1"/>
        <v>0</v>
      </c>
      <c r="J50" s="161"/>
      <c r="K50" s="160">
        <f t="shared" si="2"/>
        <v>0</v>
      </c>
      <c r="L50" s="160">
        <v>15</v>
      </c>
      <c r="M50" s="160">
        <f t="shared" si="3"/>
        <v>0</v>
      </c>
      <c r="N50" s="160">
        <v>0</v>
      </c>
      <c r="O50" s="160">
        <f t="shared" si="4"/>
        <v>0</v>
      </c>
      <c r="P50" s="160">
        <v>0</v>
      </c>
      <c r="Q50" s="160">
        <f t="shared" si="5"/>
        <v>0</v>
      </c>
      <c r="R50" s="160"/>
      <c r="S50" s="160" t="s">
        <v>140</v>
      </c>
      <c r="T50" s="160" t="s">
        <v>141</v>
      </c>
      <c r="U50" s="160">
        <v>0</v>
      </c>
      <c r="V50" s="160">
        <f t="shared" si="6"/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173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78">
        <v>27</v>
      </c>
      <c r="B51" s="179" t="s">
        <v>431</v>
      </c>
      <c r="C51" s="188" t="s">
        <v>432</v>
      </c>
      <c r="D51" s="180" t="s">
        <v>233</v>
      </c>
      <c r="E51" s="181">
        <v>2.9660000000000002E-2</v>
      </c>
      <c r="F51" s="182"/>
      <c r="G51" s="183">
        <f t="shared" si="0"/>
        <v>0</v>
      </c>
      <c r="H51" s="161"/>
      <c r="I51" s="160">
        <f t="shared" si="1"/>
        <v>0</v>
      </c>
      <c r="J51" s="161"/>
      <c r="K51" s="160">
        <f t="shared" si="2"/>
        <v>0</v>
      </c>
      <c r="L51" s="160">
        <v>15</v>
      </c>
      <c r="M51" s="160">
        <f t="shared" si="3"/>
        <v>0</v>
      </c>
      <c r="N51" s="160">
        <v>0</v>
      </c>
      <c r="O51" s="160">
        <f t="shared" si="4"/>
        <v>0</v>
      </c>
      <c r="P51" s="160">
        <v>0</v>
      </c>
      <c r="Q51" s="160">
        <f t="shared" si="5"/>
        <v>0</v>
      </c>
      <c r="R51" s="160"/>
      <c r="S51" s="160" t="s">
        <v>140</v>
      </c>
      <c r="T51" s="160" t="s">
        <v>141</v>
      </c>
      <c r="U51" s="160">
        <v>3.379</v>
      </c>
      <c r="V51" s="160">
        <f t="shared" si="6"/>
        <v>0.1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234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>
      <c r="A52" s="166" t="s">
        <v>135</v>
      </c>
      <c r="B52" s="167" t="s">
        <v>85</v>
      </c>
      <c r="C52" s="187" t="s">
        <v>86</v>
      </c>
      <c r="D52" s="168"/>
      <c r="E52" s="169"/>
      <c r="F52" s="170"/>
      <c r="G52" s="171">
        <f>SUMIF(AG53:AG87,"&lt;&gt;NOR",G53:G87)</f>
        <v>0</v>
      </c>
      <c r="H52" s="165"/>
      <c r="I52" s="165">
        <f>SUM(I53:I87)</f>
        <v>0</v>
      </c>
      <c r="J52" s="165"/>
      <c r="K52" s="165">
        <f>SUM(K53:K87)</f>
        <v>0</v>
      </c>
      <c r="L52" s="165"/>
      <c r="M52" s="165">
        <f>SUM(M53:M87)</f>
        <v>0</v>
      </c>
      <c r="N52" s="165"/>
      <c r="O52" s="165">
        <f>SUM(O53:O87)</f>
        <v>0.09</v>
      </c>
      <c r="P52" s="165"/>
      <c r="Q52" s="165">
        <f>SUM(Q53:Q87)</f>
        <v>0</v>
      </c>
      <c r="R52" s="165"/>
      <c r="S52" s="165"/>
      <c r="T52" s="165"/>
      <c r="U52" s="165"/>
      <c r="V52" s="165">
        <f>SUM(V53:V87)</f>
        <v>22.36</v>
      </c>
      <c r="W52" s="165"/>
      <c r="AG52" t="s">
        <v>136</v>
      </c>
    </row>
    <row r="53" spans="1:60" outlineLevel="1">
      <c r="A53" s="178">
        <v>28</v>
      </c>
      <c r="B53" s="179" t="s">
        <v>433</v>
      </c>
      <c r="C53" s="188" t="s">
        <v>434</v>
      </c>
      <c r="D53" s="180" t="s">
        <v>154</v>
      </c>
      <c r="E53" s="181">
        <v>10</v>
      </c>
      <c r="F53" s="182"/>
      <c r="G53" s="183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15</v>
      </c>
      <c r="M53" s="160">
        <f>G53*(1+L53/100)</f>
        <v>0</v>
      </c>
      <c r="N53" s="160">
        <v>0</v>
      </c>
      <c r="O53" s="160">
        <f>ROUND(E53*N53,2)</f>
        <v>0</v>
      </c>
      <c r="P53" s="160">
        <v>2.8000000000000003E-4</v>
      </c>
      <c r="Q53" s="160">
        <f>ROUND(E53*P53,2)</f>
        <v>0</v>
      </c>
      <c r="R53" s="160"/>
      <c r="S53" s="160" t="s">
        <v>140</v>
      </c>
      <c r="T53" s="160" t="s">
        <v>141</v>
      </c>
      <c r="U53" s="160">
        <v>5.2000000000000005E-2</v>
      </c>
      <c r="V53" s="160">
        <f>ROUND(E53*U53,2)</f>
        <v>0.52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142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78">
        <v>29</v>
      </c>
      <c r="B54" s="179" t="s">
        <v>435</v>
      </c>
      <c r="C54" s="188" t="s">
        <v>436</v>
      </c>
      <c r="D54" s="180" t="s">
        <v>154</v>
      </c>
      <c r="E54" s="181">
        <v>4</v>
      </c>
      <c r="F54" s="182"/>
      <c r="G54" s="183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15</v>
      </c>
      <c r="M54" s="160">
        <f>G54*(1+L54/100)</f>
        <v>0</v>
      </c>
      <c r="N54" s="160">
        <v>0</v>
      </c>
      <c r="O54" s="160">
        <f>ROUND(E54*N54,2)</f>
        <v>0</v>
      </c>
      <c r="P54" s="160">
        <v>2.9E-4</v>
      </c>
      <c r="Q54" s="160">
        <f>ROUND(E54*P54,2)</f>
        <v>0</v>
      </c>
      <c r="R54" s="160"/>
      <c r="S54" s="160" t="s">
        <v>140</v>
      </c>
      <c r="T54" s="160" t="s">
        <v>141</v>
      </c>
      <c r="U54" s="160">
        <v>8.3000000000000004E-2</v>
      </c>
      <c r="V54" s="160">
        <f>ROUND(E54*U54,2)</f>
        <v>0.33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142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78">
        <v>30</v>
      </c>
      <c r="B55" s="179" t="s">
        <v>437</v>
      </c>
      <c r="C55" s="188" t="s">
        <v>438</v>
      </c>
      <c r="D55" s="180" t="s">
        <v>139</v>
      </c>
      <c r="E55" s="181">
        <v>3</v>
      </c>
      <c r="F55" s="182"/>
      <c r="G55" s="183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15</v>
      </c>
      <c r="M55" s="160">
        <f>G55*(1+L55/100)</f>
        <v>0</v>
      </c>
      <c r="N55" s="160">
        <v>0</v>
      </c>
      <c r="O55" s="160">
        <f>ROUND(E55*N55,2)</f>
        <v>0</v>
      </c>
      <c r="P55" s="160">
        <v>0</v>
      </c>
      <c r="Q55" s="160">
        <f>ROUND(E55*P55,2)</f>
        <v>0</v>
      </c>
      <c r="R55" s="160"/>
      <c r="S55" s="160" t="s">
        <v>140</v>
      </c>
      <c r="T55" s="160" t="s">
        <v>141</v>
      </c>
      <c r="U55" s="160">
        <v>0.21594000000000002</v>
      </c>
      <c r="V55" s="160">
        <f>ROUND(E55*U55,2)</f>
        <v>0.65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142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78">
        <v>31</v>
      </c>
      <c r="B56" s="179" t="s">
        <v>439</v>
      </c>
      <c r="C56" s="188" t="s">
        <v>440</v>
      </c>
      <c r="D56" s="180" t="s">
        <v>139</v>
      </c>
      <c r="E56" s="181">
        <v>3</v>
      </c>
      <c r="F56" s="182"/>
      <c r="G56" s="183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15</v>
      </c>
      <c r="M56" s="160">
        <f>G56*(1+L56/100)</f>
        <v>0</v>
      </c>
      <c r="N56" s="160">
        <v>0</v>
      </c>
      <c r="O56" s="160">
        <f>ROUND(E56*N56,2)</f>
        <v>0</v>
      </c>
      <c r="P56" s="160">
        <v>0</v>
      </c>
      <c r="Q56" s="160">
        <f>ROUND(E56*P56,2)</f>
        <v>0</v>
      </c>
      <c r="R56" s="160"/>
      <c r="S56" s="160" t="s">
        <v>140</v>
      </c>
      <c r="T56" s="160" t="s">
        <v>141</v>
      </c>
      <c r="U56" s="160">
        <v>2.2500000000000003E-2</v>
      </c>
      <c r="V56" s="160">
        <f>ROUND(E56*U56,2)</f>
        <v>7.0000000000000007E-2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142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72">
        <v>32</v>
      </c>
      <c r="B57" s="173" t="s">
        <v>441</v>
      </c>
      <c r="C57" s="189" t="s">
        <v>442</v>
      </c>
      <c r="D57" s="174" t="s">
        <v>154</v>
      </c>
      <c r="E57" s="175">
        <v>2</v>
      </c>
      <c r="F57" s="176"/>
      <c r="G57" s="177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15</v>
      </c>
      <c r="M57" s="160">
        <f>G57*(1+L57/100)</f>
        <v>0</v>
      </c>
      <c r="N57" s="160">
        <v>3.9900000000000005E-3</v>
      </c>
      <c r="O57" s="160">
        <f>ROUND(E57*N57,2)</f>
        <v>0.01</v>
      </c>
      <c r="P57" s="160">
        <v>0</v>
      </c>
      <c r="Q57" s="160">
        <f>ROUND(E57*P57,2)</f>
        <v>0</v>
      </c>
      <c r="R57" s="160"/>
      <c r="S57" s="160" t="s">
        <v>140</v>
      </c>
      <c r="T57" s="160" t="s">
        <v>141</v>
      </c>
      <c r="U57" s="160">
        <v>0.54290000000000005</v>
      </c>
      <c r="V57" s="160">
        <f>ROUND(E57*U57,2)</f>
        <v>1.0900000000000001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142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7"/>
      <c r="B58" s="158"/>
      <c r="C58" s="245" t="s">
        <v>443</v>
      </c>
      <c r="D58" s="246"/>
      <c r="E58" s="246"/>
      <c r="F58" s="246"/>
      <c r="G58" s="246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203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7"/>
      <c r="B59" s="158"/>
      <c r="C59" s="247" t="s">
        <v>280</v>
      </c>
      <c r="D59" s="248"/>
      <c r="E59" s="248"/>
      <c r="F59" s="248"/>
      <c r="G59" s="248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203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72">
        <v>33</v>
      </c>
      <c r="B60" s="173" t="s">
        <v>444</v>
      </c>
      <c r="C60" s="189" t="s">
        <v>445</v>
      </c>
      <c r="D60" s="174" t="s">
        <v>154</v>
      </c>
      <c r="E60" s="175">
        <v>10</v>
      </c>
      <c r="F60" s="176"/>
      <c r="G60" s="177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15</v>
      </c>
      <c r="M60" s="160">
        <f>G60*(1+L60/100)</f>
        <v>0</v>
      </c>
      <c r="N60" s="160">
        <v>5.3500000000000006E-3</v>
      </c>
      <c r="O60" s="160">
        <f>ROUND(E60*N60,2)</f>
        <v>0.05</v>
      </c>
      <c r="P60" s="160">
        <v>0</v>
      </c>
      <c r="Q60" s="160">
        <f>ROUND(E60*P60,2)</f>
        <v>0</v>
      </c>
      <c r="R60" s="160"/>
      <c r="S60" s="160" t="s">
        <v>140</v>
      </c>
      <c r="T60" s="160" t="s">
        <v>141</v>
      </c>
      <c r="U60" s="160">
        <v>0.68280000000000007</v>
      </c>
      <c r="V60" s="160">
        <f>ROUND(E60*U60,2)</f>
        <v>6.83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142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7"/>
      <c r="B61" s="158"/>
      <c r="C61" s="245" t="s">
        <v>443</v>
      </c>
      <c r="D61" s="246"/>
      <c r="E61" s="246"/>
      <c r="F61" s="246"/>
      <c r="G61" s="246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203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>
      <c r="A62" s="157"/>
      <c r="B62" s="158"/>
      <c r="C62" s="247" t="s">
        <v>280</v>
      </c>
      <c r="D62" s="248"/>
      <c r="E62" s="248"/>
      <c r="F62" s="248"/>
      <c r="G62" s="248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203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>
      <c r="A63" s="172">
        <v>34</v>
      </c>
      <c r="B63" s="173" t="s">
        <v>446</v>
      </c>
      <c r="C63" s="189" t="s">
        <v>447</v>
      </c>
      <c r="D63" s="174" t="s">
        <v>154</v>
      </c>
      <c r="E63" s="175">
        <v>5</v>
      </c>
      <c r="F63" s="176"/>
      <c r="G63" s="177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15</v>
      </c>
      <c r="M63" s="160">
        <f>G63*(1+L63/100)</f>
        <v>0</v>
      </c>
      <c r="N63" s="160">
        <v>4.0000000000000003E-5</v>
      </c>
      <c r="O63" s="160">
        <f>ROUND(E63*N63,2)</f>
        <v>0</v>
      </c>
      <c r="P63" s="160">
        <v>0</v>
      </c>
      <c r="Q63" s="160">
        <f>ROUND(E63*P63,2)</f>
        <v>0</v>
      </c>
      <c r="R63" s="160"/>
      <c r="S63" s="160" t="s">
        <v>140</v>
      </c>
      <c r="T63" s="160" t="s">
        <v>141</v>
      </c>
      <c r="U63" s="160">
        <v>0.14200000000000002</v>
      </c>
      <c r="V63" s="160">
        <f>ROUND(E63*U63,2)</f>
        <v>0.71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142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57"/>
      <c r="B64" s="158"/>
      <c r="C64" s="245" t="s">
        <v>448</v>
      </c>
      <c r="D64" s="246"/>
      <c r="E64" s="246"/>
      <c r="F64" s="246"/>
      <c r="G64" s="246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203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>
      <c r="A65" s="172">
        <v>35</v>
      </c>
      <c r="B65" s="173" t="s">
        <v>449</v>
      </c>
      <c r="C65" s="189" t="s">
        <v>450</v>
      </c>
      <c r="D65" s="174" t="s">
        <v>154</v>
      </c>
      <c r="E65" s="175">
        <v>5</v>
      </c>
      <c r="F65" s="176"/>
      <c r="G65" s="177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15</v>
      </c>
      <c r="M65" s="160">
        <f>G65*(1+L65/100)</f>
        <v>0</v>
      </c>
      <c r="N65" s="160">
        <v>4.0000000000000003E-5</v>
      </c>
      <c r="O65" s="160">
        <f>ROUND(E65*N65,2)</f>
        <v>0</v>
      </c>
      <c r="P65" s="160">
        <v>0</v>
      </c>
      <c r="Q65" s="160">
        <f>ROUND(E65*P65,2)</f>
        <v>0</v>
      </c>
      <c r="R65" s="160"/>
      <c r="S65" s="160" t="s">
        <v>140</v>
      </c>
      <c r="T65" s="160" t="s">
        <v>141</v>
      </c>
      <c r="U65" s="160">
        <v>0.14200000000000002</v>
      </c>
      <c r="V65" s="160">
        <f>ROUND(E65*U65,2)</f>
        <v>0.71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142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>
      <c r="A66" s="157"/>
      <c r="B66" s="158"/>
      <c r="C66" s="245" t="s">
        <v>448</v>
      </c>
      <c r="D66" s="246"/>
      <c r="E66" s="246"/>
      <c r="F66" s="246"/>
      <c r="G66" s="246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203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>
      <c r="A67" s="178">
        <v>36</v>
      </c>
      <c r="B67" s="179" t="s">
        <v>451</v>
      </c>
      <c r="C67" s="188" t="s">
        <v>452</v>
      </c>
      <c r="D67" s="180" t="s">
        <v>179</v>
      </c>
      <c r="E67" s="181">
        <v>1</v>
      </c>
      <c r="F67" s="182"/>
      <c r="G67" s="183">
        <f t="shared" ref="G67:G74" si="7">ROUND(E67*F67,2)</f>
        <v>0</v>
      </c>
      <c r="H67" s="161"/>
      <c r="I67" s="160">
        <f t="shared" ref="I67:I74" si="8">ROUND(E67*H67,2)</f>
        <v>0</v>
      </c>
      <c r="J67" s="161"/>
      <c r="K67" s="160">
        <f t="shared" ref="K67:K74" si="9">ROUND(E67*J67,2)</f>
        <v>0</v>
      </c>
      <c r="L67" s="160">
        <v>15</v>
      </c>
      <c r="M67" s="160">
        <f t="shared" ref="M67:M74" si="10">G67*(1+L67/100)</f>
        <v>0</v>
      </c>
      <c r="N67" s="160">
        <v>1.7640000000000003E-2</v>
      </c>
      <c r="O67" s="160">
        <f t="shared" ref="O67:O74" si="11">ROUND(E67*N67,2)</f>
        <v>0.02</v>
      </c>
      <c r="P67" s="160">
        <v>0</v>
      </c>
      <c r="Q67" s="160">
        <f t="shared" ref="Q67:Q74" si="12">ROUND(E67*P67,2)</f>
        <v>0</v>
      </c>
      <c r="R67" s="160"/>
      <c r="S67" s="160" t="s">
        <v>140</v>
      </c>
      <c r="T67" s="160" t="s">
        <v>141</v>
      </c>
      <c r="U67" s="160">
        <v>2.6580000000000004</v>
      </c>
      <c r="V67" s="160">
        <f t="shared" ref="V67:V74" si="13">ROUND(E67*U67,2)</f>
        <v>2.66</v>
      </c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142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>
      <c r="A68" s="178">
        <v>37</v>
      </c>
      <c r="B68" s="179" t="s">
        <v>453</v>
      </c>
      <c r="C68" s="188" t="s">
        <v>454</v>
      </c>
      <c r="D68" s="180" t="s">
        <v>139</v>
      </c>
      <c r="E68" s="181">
        <v>1</v>
      </c>
      <c r="F68" s="182"/>
      <c r="G68" s="183">
        <f t="shared" si="7"/>
        <v>0</v>
      </c>
      <c r="H68" s="161"/>
      <c r="I68" s="160">
        <f t="shared" si="8"/>
        <v>0</v>
      </c>
      <c r="J68" s="161"/>
      <c r="K68" s="160">
        <f t="shared" si="9"/>
        <v>0</v>
      </c>
      <c r="L68" s="160">
        <v>15</v>
      </c>
      <c r="M68" s="160">
        <f t="shared" si="10"/>
        <v>0</v>
      </c>
      <c r="N68" s="160">
        <v>0</v>
      </c>
      <c r="O68" s="160">
        <f t="shared" si="11"/>
        <v>0</v>
      </c>
      <c r="P68" s="160">
        <v>0</v>
      </c>
      <c r="Q68" s="160">
        <f t="shared" si="12"/>
        <v>0</v>
      </c>
      <c r="R68" s="160"/>
      <c r="S68" s="160" t="s">
        <v>140</v>
      </c>
      <c r="T68" s="160" t="s">
        <v>141</v>
      </c>
      <c r="U68" s="160">
        <v>0.16500000000000001</v>
      </c>
      <c r="V68" s="160">
        <f t="shared" si="13"/>
        <v>0.17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142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78">
        <v>38</v>
      </c>
      <c r="B69" s="179" t="s">
        <v>455</v>
      </c>
      <c r="C69" s="188" t="s">
        <v>456</v>
      </c>
      <c r="D69" s="180" t="s">
        <v>139</v>
      </c>
      <c r="E69" s="181">
        <v>6</v>
      </c>
      <c r="F69" s="182"/>
      <c r="G69" s="183">
        <f t="shared" si="7"/>
        <v>0</v>
      </c>
      <c r="H69" s="161"/>
      <c r="I69" s="160">
        <f t="shared" si="8"/>
        <v>0</v>
      </c>
      <c r="J69" s="161"/>
      <c r="K69" s="160">
        <f t="shared" si="9"/>
        <v>0</v>
      </c>
      <c r="L69" s="160">
        <v>15</v>
      </c>
      <c r="M69" s="160">
        <f t="shared" si="10"/>
        <v>0</v>
      </c>
      <c r="N69" s="160">
        <v>0</v>
      </c>
      <c r="O69" s="160">
        <f t="shared" si="11"/>
        <v>0</v>
      </c>
      <c r="P69" s="160">
        <v>6.9000000000000008E-4</v>
      </c>
      <c r="Q69" s="160">
        <f t="shared" si="12"/>
        <v>0</v>
      </c>
      <c r="R69" s="160"/>
      <c r="S69" s="160" t="s">
        <v>140</v>
      </c>
      <c r="T69" s="160" t="s">
        <v>141</v>
      </c>
      <c r="U69" s="160">
        <v>4.1000000000000002E-2</v>
      </c>
      <c r="V69" s="160">
        <f t="shared" si="13"/>
        <v>0.25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142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>
      <c r="A70" s="178">
        <v>39</v>
      </c>
      <c r="B70" s="179" t="s">
        <v>457</v>
      </c>
      <c r="C70" s="188" t="s">
        <v>458</v>
      </c>
      <c r="D70" s="180" t="s">
        <v>139</v>
      </c>
      <c r="E70" s="181">
        <v>2</v>
      </c>
      <c r="F70" s="182"/>
      <c r="G70" s="183">
        <f t="shared" si="7"/>
        <v>0</v>
      </c>
      <c r="H70" s="161"/>
      <c r="I70" s="160">
        <f t="shared" si="8"/>
        <v>0</v>
      </c>
      <c r="J70" s="161"/>
      <c r="K70" s="160">
        <f t="shared" si="9"/>
        <v>0</v>
      </c>
      <c r="L70" s="160">
        <v>15</v>
      </c>
      <c r="M70" s="160">
        <f t="shared" si="10"/>
        <v>0</v>
      </c>
      <c r="N70" s="160">
        <v>0</v>
      </c>
      <c r="O70" s="160">
        <f t="shared" si="11"/>
        <v>0</v>
      </c>
      <c r="P70" s="160">
        <v>1.7300000000000002E-3</v>
      </c>
      <c r="Q70" s="160">
        <f t="shared" si="12"/>
        <v>0</v>
      </c>
      <c r="R70" s="160"/>
      <c r="S70" s="160" t="s">
        <v>140</v>
      </c>
      <c r="T70" s="160" t="s">
        <v>141</v>
      </c>
      <c r="U70" s="160">
        <v>7.2000000000000008E-2</v>
      </c>
      <c r="V70" s="160">
        <f t="shared" si="13"/>
        <v>0.14000000000000001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142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>
      <c r="A71" s="178">
        <v>40</v>
      </c>
      <c r="B71" s="179" t="s">
        <v>459</v>
      </c>
      <c r="C71" s="188" t="s">
        <v>460</v>
      </c>
      <c r="D71" s="180" t="s">
        <v>139</v>
      </c>
      <c r="E71" s="181">
        <v>1</v>
      </c>
      <c r="F71" s="182"/>
      <c r="G71" s="183">
        <f t="shared" si="7"/>
        <v>0</v>
      </c>
      <c r="H71" s="161"/>
      <c r="I71" s="160">
        <f t="shared" si="8"/>
        <v>0</v>
      </c>
      <c r="J71" s="161"/>
      <c r="K71" s="160">
        <f t="shared" si="9"/>
        <v>0</v>
      </c>
      <c r="L71" s="160">
        <v>15</v>
      </c>
      <c r="M71" s="160">
        <f t="shared" si="10"/>
        <v>0</v>
      </c>
      <c r="N71" s="160">
        <v>1.9000000000000001E-4</v>
      </c>
      <c r="O71" s="160">
        <f t="shared" si="11"/>
        <v>0</v>
      </c>
      <c r="P71" s="160">
        <v>0</v>
      </c>
      <c r="Q71" s="160">
        <f t="shared" si="12"/>
        <v>0</v>
      </c>
      <c r="R71" s="160"/>
      <c r="S71" s="160" t="s">
        <v>140</v>
      </c>
      <c r="T71" s="160" t="s">
        <v>141</v>
      </c>
      <c r="U71" s="160">
        <v>8.3000000000000004E-2</v>
      </c>
      <c r="V71" s="160">
        <f t="shared" si="13"/>
        <v>0.08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142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>
      <c r="A72" s="178">
        <v>41</v>
      </c>
      <c r="B72" s="179" t="s">
        <v>461</v>
      </c>
      <c r="C72" s="188" t="s">
        <v>462</v>
      </c>
      <c r="D72" s="180" t="s">
        <v>139</v>
      </c>
      <c r="E72" s="181">
        <v>1</v>
      </c>
      <c r="F72" s="182"/>
      <c r="G72" s="183">
        <f t="shared" si="7"/>
        <v>0</v>
      </c>
      <c r="H72" s="161"/>
      <c r="I72" s="160">
        <f t="shared" si="8"/>
        <v>0</v>
      </c>
      <c r="J72" s="161"/>
      <c r="K72" s="160">
        <f t="shared" si="9"/>
        <v>0</v>
      </c>
      <c r="L72" s="160">
        <v>15</v>
      </c>
      <c r="M72" s="160">
        <f t="shared" si="10"/>
        <v>0</v>
      </c>
      <c r="N72" s="160">
        <v>4.0000000000000002E-4</v>
      </c>
      <c r="O72" s="160">
        <f t="shared" si="11"/>
        <v>0</v>
      </c>
      <c r="P72" s="160">
        <v>0</v>
      </c>
      <c r="Q72" s="160">
        <f t="shared" si="12"/>
        <v>0</v>
      </c>
      <c r="R72" s="160"/>
      <c r="S72" s="160" t="s">
        <v>140</v>
      </c>
      <c r="T72" s="160" t="s">
        <v>141</v>
      </c>
      <c r="U72" s="160">
        <v>0.22700000000000001</v>
      </c>
      <c r="V72" s="160">
        <f t="shared" si="13"/>
        <v>0.23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142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>
      <c r="A73" s="178">
        <v>42</v>
      </c>
      <c r="B73" s="179" t="s">
        <v>463</v>
      </c>
      <c r="C73" s="188" t="s">
        <v>308</v>
      </c>
      <c r="D73" s="180" t="s">
        <v>139</v>
      </c>
      <c r="E73" s="181">
        <v>3</v>
      </c>
      <c r="F73" s="182"/>
      <c r="G73" s="183">
        <f t="shared" si="7"/>
        <v>0</v>
      </c>
      <c r="H73" s="161"/>
      <c r="I73" s="160">
        <f t="shared" si="8"/>
        <v>0</v>
      </c>
      <c r="J73" s="161"/>
      <c r="K73" s="160">
        <f t="shared" si="9"/>
        <v>0</v>
      </c>
      <c r="L73" s="160">
        <v>15</v>
      </c>
      <c r="M73" s="160">
        <f t="shared" si="10"/>
        <v>0</v>
      </c>
      <c r="N73" s="160">
        <v>4.8000000000000001E-4</v>
      </c>
      <c r="O73" s="160">
        <f t="shared" si="11"/>
        <v>0</v>
      </c>
      <c r="P73" s="160">
        <v>0</v>
      </c>
      <c r="Q73" s="160">
        <f t="shared" si="12"/>
        <v>0</v>
      </c>
      <c r="R73" s="160"/>
      <c r="S73" s="160" t="s">
        <v>140</v>
      </c>
      <c r="T73" s="160" t="s">
        <v>141</v>
      </c>
      <c r="U73" s="160">
        <v>0.22700000000000001</v>
      </c>
      <c r="V73" s="160">
        <f t="shared" si="13"/>
        <v>0.68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142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>
      <c r="A74" s="172">
        <v>43</v>
      </c>
      <c r="B74" s="173" t="s">
        <v>464</v>
      </c>
      <c r="C74" s="189" t="s">
        <v>465</v>
      </c>
      <c r="D74" s="174" t="s">
        <v>154</v>
      </c>
      <c r="E74" s="175">
        <v>12</v>
      </c>
      <c r="F74" s="176"/>
      <c r="G74" s="177">
        <f t="shared" si="7"/>
        <v>0</v>
      </c>
      <c r="H74" s="161"/>
      <c r="I74" s="160">
        <f t="shared" si="8"/>
        <v>0</v>
      </c>
      <c r="J74" s="161"/>
      <c r="K74" s="160">
        <f t="shared" si="9"/>
        <v>0</v>
      </c>
      <c r="L74" s="160">
        <v>15</v>
      </c>
      <c r="M74" s="160">
        <f t="shared" si="10"/>
        <v>0</v>
      </c>
      <c r="N74" s="160">
        <v>0</v>
      </c>
      <c r="O74" s="160">
        <f t="shared" si="11"/>
        <v>0</v>
      </c>
      <c r="P74" s="160">
        <v>0</v>
      </c>
      <c r="Q74" s="160">
        <f t="shared" si="12"/>
        <v>0</v>
      </c>
      <c r="R74" s="160"/>
      <c r="S74" s="160" t="s">
        <v>140</v>
      </c>
      <c r="T74" s="160" t="s">
        <v>141</v>
      </c>
      <c r="U74" s="160">
        <v>2.9000000000000001E-2</v>
      </c>
      <c r="V74" s="160">
        <f t="shared" si="13"/>
        <v>0.35</v>
      </c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142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57"/>
      <c r="B75" s="158"/>
      <c r="C75" s="245" t="s">
        <v>290</v>
      </c>
      <c r="D75" s="246"/>
      <c r="E75" s="246"/>
      <c r="F75" s="246"/>
      <c r="G75" s="246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203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>
      <c r="A76" s="172">
        <v>44</v>
      </c>
      <c r="B76" s="173" t="s">
        <v>466</v>
      </c>
      <c r="C76" s="189" t="s">
        <v>467</v>
      </c>
      <c r="D76" s="174" t="s">
        <v>154</v>
      </c>
      <c r="E76" s="175">
        <v>12</v>
      </c>
      <c r="F76" s="176"/>
      <c r="G76" s="177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15</v>
      </c>
      <c r="M76" s="160">
        <f>G76*(1+L76/100)</f>
        <v>0</v>
      </c>
      <c r="N76" s="160">
        <v>1.0000000000000001E-5</v>
      </c>
      <c r="O76" s="160">
        <f>ROUND(E76*N76,2)</f>
        <v>0</v>
      </c>
      <c r="P76" s="160">
        <v>0</v>
      </c>
      <c r="Q76" s="160">
        <f>ROUND(E76*P76,2)</f>
        <v>0</v>
      </c>
      <c r="R76" s="160"/>
      <c r="S76" s="160" t="s">
        <v>140</v>
      </c>
      <c r="T76" s="160" t="s">
        <v>141</v>
      </c>
      <c r="U76" s="160">
        <v>6.2000000000000006E-2</v>
      </c>
      <c r="V76" s="160">
        <f>ROUND(E76*U76,2)</f>
        <v>0.74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142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>
      <c r="A77" s="157"/>
      <c r="B77" s="158"/>
      <c r="C77" s="245" t="s">
        <v>468</v>
      </c>
      <c r="D77" s="246"/>
      <c r="E77" s="246"/>
      <c r="F77" s="246"/>
      <c r="G77" s="246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203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>
      <c r="A78" s="178">
        <v>45</v>
      </c>
      <c r="B78" s="179" t="s">
        <v>469</v>
      </c>
      <c r="C78" s="188" t="s">
        <v>470</v>
      </c>
      <c r="D78" s="180" t="s">
        <v>179</v>
      </c>
      <c r="E78" s="181">
        <v>1</v>
      </c>
      <c r="F78" s="182"/>
      <c r="G78" s="183">
        <f t="shared" ref="G78:G87" si="14">ROUND(E78*F78,2)</f>
        <v>0</v>
      </c>
      <c r="H78" s="161"/>
      <c r="I78" s="160">
        <f t="shared" ref="I78:I87" si="15">ROUND(E78*H78,2)</f>
        <v>0</v>
      </c>
      <c r="J78" s="161"/>
      <c r="K78" s="160">
        <f t="shared" ref="K78:K87" si="16">ROUND(E78*J78,2)</f>
        <v>0</v>
      </c>
      <c r="L78" s="160">
        <v>15</v>
      </c>
      <c r="M78" s="160">
        <f t="shared" ref="M78:M87" si="17">G78*(1+L78/100)</f>
        <v>0</v>
      </c>
      <c r="N78" s="160">
        <v>9.3200000000000002E-3</v>
      </c>
      <c r="O78" s="160">
        <f t="shared" ref="O78:O87" si="18">ROUND(E78*N78,2)</f>
        <v>0.01</v>
      </c>
      <c r="P78" s="160">
        <v>0</v>
      </c>
      <c r="Q78" s="160">
        <f t="shared" ref="Q78:Q87" si="19">ROUND(E78*P78,2)</f>
        <v>0</v>
      </c>
      <c r="R78" s="160"/>
      <c r="S78" s="160" t="s">
        <v>140</v>
      </c>
      <c r="T78" s="160" t="s">
        <v>141</v>
      </c>
      <c r="U78" s="160">
        <v>5.7240000000000002</v>
      </c>
      <c r="V78" s="160">
        <f t="shared" ref="V78:V87" si="20">ROUND(E78*U78,2)</f>
        <v>5.72</v>
      </c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142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>
      <c r="A79" s="178">
        <v>46</v>
      </c>
      <c r="B79" s="179" t="s">
        <v>471</v>
      </c>
      <c r="C79" s="188" t="s">
        <v>472</v>
      </c>
      <c r="D79" s="180" t="s">
        <v>145</v>
      </c>
      <c r="E79" s="181">
        <v>1</v>
      </c>
      <c r="F79" s="182"/>
      <c r="G79" s="183">
        <f t="shared" si="14"/>
        <v>0</v>
      </c>
      <c r="H79" s="161"/>
      <c r="I79" s="160">
        <f t="shared" si="15"/>
        <v>0</v>
      </c>
      <c r="J79" s="161"/>
      <c r="K79" s="160">
        <f t="shared" si="16"/>
        <v>0</v>
      </c>
      <c r="L79" s="160">
        <v>15</v>
      </c>
      <c r="M79" s="160">
        <f t="shared" si="17"/>
        <v>0</v>
      </c>
      <c r="N79" s="160">
        <v>0</v>
      </c>
      <c r="O79" s="160">
        <f t="shared" si="18"/>
        <v>0</v>
      </c>
      <c r="P79" s="160">
        <v>0</v>
      </c>
      <c r="Q79" s="160">
        <f t="shared" si="19"/>
        <v>0</v>
      </c>
      <c r="R79" s="160"/>
      <c r="S79" s="160" t="s">
        <v>146</v>
      </c>
      <c r="T79" s="160" t="s">
        <v>141</v>
      </c>
      <c r="U79" s="160">
        <v>0</v>
      </c>
      <c r="V79" s="160">
        <f t="shared" si="20"/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142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>
      <c r="A80" s="178">
        <v>47</v>
      </c>
      <c r="B80" s="179" t="s">
        <v>61</v>
      </c>
      <c r="C80" s="188" t="s">
        <v>473</v>
      </c>
      <c r="D80" s="180" t="s">
        <v>145</v>
      </c>
      <c r="E80" s="181">
        <v>1</v>
      </c>
      <c r="F80" s="182"/>
      <c r="G80" s="183">
        <f t="shared" si="14"/>
        <v>0</v>
      </c>
      <c r="H80" s="161"/>
      <c r="I80" s="160">
        <f t="shared" si="15"/>
        <v>0</v>
      </c>
      <c r="J80" s="161"/>
      <c r="K80" s="160">
        <f t="shared" si="16"/>
        <v>0</v>
      </c>
      <c r="L80" s="160">
        <v>15</v>
      </c>
      <c r="M80" s="160">
        <f t="shared" si="17"/>
        <v>0</v>
      </c>
      <c r="N80" s="160">
        <v>0</v>
      </c>
      <c r="O80" s="160">
        <f t="shared" si="18"/>
        <v>0</v>
      </c>
      <c r="P80" s="160">
        <v>0</v>
      </c>
      <c r="Q80" s="160">
        <f t="shared" si="19"/>
        <v>0</v>
      </c>
      <c r="R80" s="160"/>
      <c r="S80" s="160" t="s">
        <v>146</v>
      </c>
      <c r="T80" s="160" t="s">
        <v>141</v>
      </c>
      <c r="U80" s="160">
        <v>0</v>
      </c>
      <c r="V80" s="160">
        <f t="shared" si="20"/>
        <v>0</v>
      </c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142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33.75" outlineLevel="1">
      <c r="A81" s="178">
        <v>48</v>
      </c>
      <c r="B81" s="179" t="s">
        <v>474</v>
      </c>
      <c r="C81" s="188" t="s">
        <v>475</v>
      </c>
      <c r="D81" s="180" t="s">
        <v>139</v>
      </c>
      <c r="E81" s="181">
        <v>1</v>
      </c>
      <c r="F81" s="182"/>
      <c r="G81" s="183">
        <f t="shared" si="14"/>
        <v>0</v>
      </c>
      <c r="H81" s="161"/>
      <c r="I81" s="160">
        <f t="shared" si="15"/>
        <v>0</v>
      </c>
      <c r="J81" s="161"/>
      <c r="K81" s="160">
        <f t="shared" si="16"/>
        <v>0</v>
      </c>
      <c r="L81" s="160">
        <v>15</v>
      </c>
      <c r="M81" s="160">
        <f t="shared" si="17"/>
        <v>0</v>
      </c>
      <c r="N81" s="160">
        <v>2.5200000000000001E-3</v>
      </c>
      <c r="O81" s="160">
        <f t="shared" si="18"/>
        <v>0</v>
      </c>
      <c r="P81" s="160">
        <v>0</v>
      </c>
      <c r="Q81" s="160">
        <f t="shared" si="19"/>
        <v>0</v>
      </c>
      <c r="R81" s="160"/>
      <c r="S81" s="160" t="s">
        <v>146</v>
      </c>
      <c r="T81" s="160" t="s">
        <v>141</v>
      </c>
      <c r="U81" s="160">
        <v>0.43300000000000005</v>
      </c>
      <c r="V81" s="160">
        <f t="shared" si="20"/>
        <v>0.43</v>
      </c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142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>
      <c r="A82" s="178">
        <v>49</v>
      </c>
      <c r="B82" s="179" t="s">
        <v>476</v>
      </c>
      <c r="C82" s="188" t="s">
        <v>477</v>
      </c>
      <c r="D82" s="180" t="s">
        <v>145</v>
      </c>
      <c r="E82" s="181">
        <v>1</v>
      </c>
      <c r="F82" s="182"/>
      <c r="G82" s="183">
        <f t="shared" si="14"/>
        <v>0</v>
      </c>
      <c r="H82" s="161"/>
      <c r="I82" s="160">
        <f t="shared" si="15"/>
        <v>0</v>
      </c>
      <c r="J82" s="161"/>
      <c r="K82" s="160">
        <f t="shared" si="16"/>
        <v>0</v>
      </c>
      <c r="L82" s="160">
        <v>15</v>
      </c>
      <c r="M82" s="160">
        <f t="shared" si="17"/>
        <v>0</v>
      </c>
      <c r="N82" s="160">
        <v>0</v>
      </c>
      <c r="O82" s="160">
        <f t="shared" si="18"/>
        <v>0</v>
      </c>
      <c r="P82" s="160">
        <v>0</v>
      </c>
      <c r="Q82" s="160">
        <f t="shared" si="19"/>
        <v>0</v>
      </c>
      <c r="R82" s="160"/>
      <c r="S82" s="160" t="s">
        <v>146</v>
      </c>
      <c r="T82" s="160" t="s">
        <v>141</v>
      </c>
      <c r="U82" s="160">
        <v>0</v>
      </c>
      <c r="V82" s="160">
        <f t="shared" si="20"/>
        <v>0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142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>
      <c r="A83" s="178">
        <v>50</v>
      </c>
      <c r="B83" s="179" t="s">
        <v>478</v>
      </c>
      <c r="C83" s="188" t="s">
        <v>479</v>
      </c>
      <c r="D83" s="180" t="s">
        <v>145</v>
      </c>
      <c r="E83" s="181">
        <v>1</v>
      </c>
      <c r="F83" s="182"/>
      <c r="G83" s="183">
        <f t="shared" si="14"/>
        <v>0</v>
      </c>
      <c r="H83" s="161"/>
      <c r="I83" s="160">
        <f t="shared" si="15"/>
        <v>0</v>
      </c>
      <c r="J83" s="161"/>
      <c r="K83" s="160">
        <f t="shared" si="16"/>
        <v>0</v>
      </c>
      <c r="L83" s="160">
        <v>15</v>
      </c>
      <c r="M83" s="160">
        <f t="shared" si="17"/>
        <v>0</v>
      </c>
      <c r="N83" s="160">
        <v>0</v>
      </c>
      <c r="O83" s="160">
        <f t="shared" si="18"/>
        <v>0</v>
      </c>
      <c r="P83" s="160">
        <v>0</v>
      </c>
      <c r="Q83" s="160">
        <f t="shared" si="19"/>
        <v>0</v>
      </c>
      <c r="R83" s="160"/>
      <c r="S83" s="160" t="s">
        <v>146</v>
      </c>
      <c r="T83" s="160" t="s">
        <v>141</v>
      </c>
      <c r="U83" s="160">
        <v>0</v>
      </c>
      <c r="V83" s="160">
        <f t="shared" si="20"/>
        <v>0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142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>
      <c r="A84" s="178">
        <v>51</v>
      </c>
      <c r="B84" s="179" t="s">
        <v>480</v>
      </c>
      <c r="C84" s="188" t="s">
        <v>481</v>
      </c>
      <c r="D84" s="180" t="s">
        <v>145</v>
      </c>
      <c r="E84" s="181">
        <v>1</v>
      </c>
      <c r="F84" s="182"/>
      <c r="G84" s="183">
        <f t="shared" si="14"/>
        <v>0</v>
      </c>
      <c r="H84" s="161"/>
      <c r="I84" s="160">
        <f t="shared" si="15"/>
        <v>0</v>
      </c>
      <c r="J84" s="161"/>
      <c r="K84" s="160">
        <f t="shared" si="16"/>
        <v>0</v>
      </c>
      <c r="L84" s="160">
        <v>15</v>
      </c>
      <c r="M84" s="160">
        <f t="shared" si="17"/>
        <v>0</v>
      </c>
      <c r="N84" s="160">
        <v>0</v>
      </c>
      <c r="O84" s="160">
        <f t="shared" si="18"/>
        <v>0</v>
      </c>
      <c r="P84" s="160">
        <v>0</v>
      </c>
      <c r="Q84" s="160">
        <f t="shared" si="19"/>
        <v>0</v>
      </c>
      <c r="R84" s="160"/>
      <c r="S84" s="160" t="s">
        <v>146</v>
      </c>
      <c r="T84" s="160" t="s">
        <v>141</v>
      </c>
      <c r="U84" s="160">
        <v>0</v>
      </c>
      <c r="V84" s="160">
        <f t="shared" si="20"/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142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>
      <c r="A85" s="178">
        <v>52</v>
      </c>
      <c r="B85" s="179" t="s">
        <v>482</v>
      </c>
      <c r="C85" s="188" t="s">
        <v>483</v>
      </c>
      <c r="D85" s="180" t="s">
        <v>145</v>
      </c>
      <c r="E85" s="181">
        <v>1</v>
      </c>
      <c r="F85" s="182"/>
      <c r="G85" s="183">
        <f t="shared" si="14"/>
        <v>0</v>
      </c>
      <c r="H85" s="161"/>
      <c r="I85" s="160">
        <f t="shared" si="15"/>
        <v>0</v>
      </c>
      <c r="J85" s="161"/>
      <c r="K85" s="160">
        <f t="shared" si="16"/>
        <v>0</v>
      </c>
      <c r="L85" s="160">
        <v>15</v>
      </c>
      <c r="M85" s="160">
        <f t="shared" si="17"/>
        <v>0</v>
      </c>
      <c r="N85" s="160">
        <v>0</v>
      </c>
      <c r="O85" s="160">
        <f t="shared" si="18"/>
        <v>0</v>
      </c>
      <c r="P85" s="160">
        <v>0</v>
      </c>
      <c r="Q85" s="160">
        <f t="shared" si="19"/>
        <v>0</v>
      </c>
      <c r="R85" s="160"/>
      <c r="S85" s="160" t="s">
        <v>146</v>
      </c>
      <c r="T85" s="160" t="s">
        <v>141</v>
      </c>
      <c r="U85" s="160">
        <v>0</v>
      </c>
      <c r="V85" s="160">
        <f t="shared" si="20"/>
        <v>0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142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>
      <c r="A86" s="172">
        <v>53</v>
      </c>
      <c r="B86" s="173" t="s">
        <v>484</v>
      </c>
      <c r="C86" s="189" t="s">
        <v>485</v>
      </c>
      <c r="D86" s="174" t="s">
        <v>145</v>
      </c>
      <c r="E86" s="175">
        <v>1</v>
      </c>
      <c r="F86" s="176"/>
      <c r="G86" s="177">
        <f t="shared" si="14"/>
        <v>0</v>
      </c>
      <c r="H86" s="161"/>
      <c r="I86" s="160">
        <f t="shared" si="15"/>
        <v>0</v>
      </c>
      <c r="J86" s="161"/>
      <c r="K86" s="160">
        <f t="shared" si="16"/>
        <v>0</v>
      </c>
      <c r="L86" s="160">
        <v>15</v>
      </c>
      <c r="M86" s="160">
        <f t="shared" si="17"/>
        <v>0</v>
      </c>
      <c r="N86" s="160">
        <v>0</v>
      </c>
      <c r="O86" s="160">
        <f t="shared" si="18"/>
        <v>0</v>
      </c>
      <c r="P86" s="160">
        <v>0</v>
      </c>
      <c r="Q86" s="160">
        <f t="shared" si="19"/>
        <v>0</v>
      </c>
      <c r="R86" s="160"/>
      <c r="S86" s="160" t="s">
        <v>146</v>
      </c>
      <c r="T86" s="160" t="s">
        <v>141</v>
      </c>
      <c r="U86" s="160">
        <v>0</v>
      </c>
      <c r="V86" s="160">
        <f t="shared" si="20"/>
        <v>0</v>
      </c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142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>
      <c r="A87" s="157">
        <v>54</v>
      </c>
      <c r="B87" s="158" t="s">
        <v>486</v>
      </c>
      <c r="C87" s="190" t="s">
        <v>487</v>
      </c>
      <c r="D87" s="159" t="s">
        <v>0</v>
      </c>
      <c r="E87" s="184"/>
      <c r="F87" s="161"/>
      <c r="G87" s="160">
        <f t="shared" si="14"/>
        <v>0</v>
      </c>
      <c r="H87" s="161"/>
      <c r="I87" s="160">
        <f t="shared" si="15"/>
        <v>0</v>
      </c>
      <c r="J87" s="161"/>
      <c r="K87" s="160">
        <f t="shared" si="16"/>
        <v>0</v>
      </c>
      <c r="L87" s="160">
        <v>15</v>
      </c>
      <c r="M87" s="160">
        <f t="shared" si="17"/>
        <v>0</v>
      </c>
      <c r="N87" s="160">
        <v>0</v>
      </c>
      <c r="O87" s="160">
        <f t="shared" si="18"/>
        <v>0</v>
      </c>
      <c r="P87" s="160">
        <v>0</v>
      </c>
      <c r="Q87" s="160">
        <f t="shared" si="19"/>
        <v>0</v>
      </c>
      <c r="R87" s="160"/>
      <c r="S87" s="160" t="s">
        <v>140</v>
      </c>
      <c r="T87" s="160" t="s">
        <v>141</v>
      </c>
      <c r="U87" s="160">
        <v>0</v>
      </c>
      <c r="V87" s="160">
        <f t="shared" si="20"/>
        <v>0</v>
      </c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173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>
      <c r="A88" s="166" t="s">
        <v>135</v>
      </c>
      <c r="B88" s="167" t="s">
        <v>87</v>
      </c>
      <c r="C88" s="187" t="s">
        <v>88</v>
      </c>
      <c r="D88" s="168"/>
      <c r="E88" s="169"/>
      <c r="F88" s="170"/>
      <c r="G88" s="171">
        <f>SUMIF(AG89:AG98,"&lt;&gt;NOR",G89:G98)</f>
        <v>0</v>
      </c>
      <c r="H88" s="165"/>
      <c r="I88" s="165">
        <f>SUM(I89:I98)</f>
        <v>0</v>
      </c>
      <c r="J88" s="165"/>
      <c r="K88" s="165">
        <f>SUM(K89:K98)</f>
        <v>0</v>
      </c>
      <c r="L88" s="165"/>
      <c r="M88" s="165">
        <f>SUM(M89:M98)</f>
        <v>0</v>
      </c>
      <c r="N88" s="165"/>
      <c r="O88" s="165">
        <f>SUM(O89:O98)</f>
        <v>0.05</v>
      </c>
      <c r="P88" s="165"/>
      <c r="Q88" s="165">
        <f>SUM(Q89:Q98)</f>
        <v>0.01</v>
      </c>
      <c r="R88" s="165"/>
      <c r="S88" s="165"/>
      <c r="T88" s="165"/>
      <c r="U88" s="165"/>
      <c r="V88" s="165">
        <f>SUM(V89:V98)</f>
        <v>8.33</v>
      </c>
      <c r="W88" s="165"/>
      <c r="AG88" t="s">
        <v>136</v>
      </c>
    </row>
    <row r="89" spans="1:60" outlineLevel="1">
      <c r="A89" s="172">
        <v>55</v>
      </c>
      <c r="B89" s="173" t="s">
        <v>488</v>
      </c>
      <c r="C89" s="189" t="s">
        <v>489</v>
      </c>
      <c r="D89" s="174" t="s">
        <v>154</v>
      </c>
      <c r="E89" s="175">
        <v>3</v>
      </c>
      <c r="F89" s="176"/>
      <c r="G89" s="177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15</v>
      </c>
      <c r="M89" s="160">
        <f>G89*(1+L89/100)</f>
        <v>0</v>
      </c>
      <c r="N89" s="160">
        <v>1.2490000000000001E-2</v>
      </c>
      <c r="O89" s="160">
        <f>ROUND(E89*N89,2)</f>
        <v>0.04</v>
      </c>
      <c r="P89" s="160">
        <v>0</v>
      </c>
      <c r="Q89" s="160">
        <f>ROUND(E89*P89,2)</f>
        <v>0</v>
      </c>
      <c r="R89" s="160"/>
      <c r="S89" s="160" t="s">
        <v>140</v>
      </c>
      <c r="T89" s="160" t="s">
        <v>141</v>
      </c>
      <c r="U89" s="160">
        <v>0.70400000000000007</v>
      </c>
      <c r="V89" s="160">
        <f>ROUND(E89*U89,2)</f>
        <v>2.11</v>
      </c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142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>
      <c r="A90" s="157"/>
      <c r="B90" s="158"/>
      <c r="C90" s="245" t="s">
        <v>443</v>
      </c>
      <c r="D90" s="246"/>
      <c r="E90" s="246"/>
      <c r="F90" s="246"/>
      <c r="G90" s="246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203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>
      <c r="A91" s="157"/>
      <c r="B91" s="158"/>
      <c r="C91" s="247" t="s">
        <v>280</v>
      </c>
      <c r="D91" s="248"/>
      <c r="E91" s="248"/>
      <c r="F91" s="248"/>
      <c r="G91" s="248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203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>
      <c r="A92" s="178">
        <v>56</v>
      </c>
      <c r="B92" s="179" t="s">
        <v>490</v>
      </c>
      <c r="C92" s="188" t="s">
        <v>491</v>
      </c>
      <c r="D92" s="180" t="s">
        <v>154</v>
      </c>
      <c r="E92" s="181">
        <v>5</v>
      </c>
      <c r="F92" s="182"/>
      <c r="G92" s="183">
        <f>ROUND(E92*F92,2)</f>
        <v>0</v>
      </c>
      <c r="H92" s="161"/>
      <c r="I92" s="160">
        <f>ROUND(E92*H92,2)</f>
        <v>0</v>
      </c>
      <c r="J92" s="161"/>
      <c r="K92" s="160">
        <f>ROUND(E92*J92,2)</f>
        <v>0</v>
      </c>
      <c r="L92" s="160">
        <v>15</v>
      </c>
      <c r="M92" s="160">
        <f>G92*(1+L92/100)</f>
        <v>0</v>
      </c>
      <c r="N92" s="160">
        <v>1.1E-4</v>
      </c>
      <c r="O92" s="160">
        <f>ROUND(E92*N92,2)</f>
        <v>0</v>
      </c>
      <c r="P92" s="160">
        <v>2.15E-3</v>
      </c>
      <c r="Q92" s="160">
        <f>ROUND(E92*P92,2)</f>
        <v>0.01</v>
      </c>
      <c r="R92" s="160"/>
      <c r="S92" s="160" t="s">
        <v>140</v>
      </c>
      <c r="T92" s="160" t="s">
        <v>141</v>
      </c>
      <c r="U92" s="160">
        <v>3.0000000000000002E-2</v>
      </c>
      <c r="V92" s="160">
        <f>ROUND(E92*U92,2)</f>
        <v>0.15</v>
      </c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142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>
      <c r="A93" s="172">
        <v>57</v>
      </c>
      <c r="B93" s="173" t="s">
        <v>492</v>
      </c>
      <c r="C93" s="189" t="s">
        <v>493</v>
      </c>
      <c r="D93" s="174" t="s">
        <v>179</v>
      </c>
      <c r="E93" s="175">
        <v>2</v>
      </c>
      <c r="F93" s="176"/>
      <c r="G93" s="177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15</v>
      </c>
      <c r="M93" s="160">
        <f>G93*(1+L93/100)</f>
        <v>0</v>
      </c>
      <c r="N93" s="160">
        <v>4.0400000000000002E-3</v>
      </c>
      <c r="O93" s="160">
        <f>ROUND(E93*N93,2)</f>
        <v>0.01</v>
      </c>
      <c r="P93" s="160">
        <v>0</v>
      </c>
      <c r="Q93" s="160">
        <f>ROUND(E93*P93,2)</f>
        <v>0</v>
      </c>
      <c r="R93" s="160"/>
      <c r="S93" s="160" t="s">
        <v>140</v>
      </c>
      <c r="T93" s="160" t="s">
        <v>141</v>
      </c>
      <c r="U93" s="160">
        <v>1.59</v>
      </c>
      <c r="V93" s="160">
        <f>ROUND(E93*U93,2)</f>
        <v>3.18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142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>
      <c r="A94" s="157"/>
      <c r="B94" s="158"/>
      <c r="C94" s="245" t="s">
        <v>494</v>
      </c>
      <c r="D94" s="246"/>
      <c r="E94" s="246"/>
      <c r="F94" s="246"/>
      <c r="G94" s="246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203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78">
        <v>58</v>
      </c>
      <c r="B95" s="179" t="s">
        <v>495</v>
      </c>
      <c r="C95" s="188" t="s">
        <v>496</v>
      </c>
      <c r="D95" s="180" t="s">
        <v>154</v>
      </c>
      <c r="E95" s="181">
        <v>30</v>
      </c>
      <c r="F95" s="182"/>
      <c r="G95" s="183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15</v>
      </c>
      <c r="M95" s="160">
        <f>G95*(1+L95/100)</f>
        <v>0</v>
      </c>
      <c r="N95" s="160">
        <v>0</v>
      </c>
      <c r="O95" s="160">
        <f>ROUND(E95*N95,2)</f>
        <v>0</v>
      </c>
      <c r="P95" s="160">
        <v>0</v>
      </c>
      <c r="Q95" s="160">
        <f>ROUND(E95*P95,2)</f>
        <v>0</v>
      </c>
      <c r="R95" s="160"/>
      <c r="S95" s="160" t="s">
        <v>140</v>
      </c>
      <c r="T95" s="160" t="s">
        <v>141</v>
      </c>
      <c r="U95" s="160">
        <v>6.2000000000000006E-2</v>
      </c>
      <c r="V95" s="160">
        <f>ROUND(E95*U95,2)</f>
        <v>1.86</v>
      </c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142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>
      <c r="A96" s="178">
        <v>59</v>
      </c>
      <c r="B96" s="179" t="s">
        <v>497</v>
      </c>
      <c r="C96" s="188" t="s">
        <v>498</v>
      </c>
      <c r="D96" s="180" t="s">
        <v>139</v>
      </c>
      <c r="E96" s="181">
        <v>2</v>
      </c>
      <c r="F96" s="182"/>
      <c r="G96" s="183">
        <f>ROUND(E96*F96,2)</f>
        <v>0</v>
      </c>
      <c r="H96" s="161"/>
      <c r="I96" s="160">
        <f>ROUND(E96*H96,2)</f>
        <v>0</v>
      </c>
      <c r="J96" s="161"/>
      <c r="K96" s="160">
        <f>ROUND(E96*J96,2)</f>
        <v>0</v>
      </c>
      <c r="L96" s="160">
        <v>15</v>
      </c>
      <c r="M96" s="160">
        <f>G96*(1+L96/100)</f>
        <v>0</v>
      </c>
      <c r="N96" s="160">
        <v>2.5000000000000001E-4</v>
      </c>
      <c r="O96" s="160">
        <f>ROUND(E96*N96,2)</f>
        <v>0</v>
      </c>
      <c r="P96" s="160">
        <v>0</v>
      </c>
      <c r="Q96" s="160">
        <f>ROUND(E96*P96,2)</f>
        <v>0</v>
      </c>
      <c r="R96" s="160"/>
      <c r="S96" s="160" t="s">
        <v>140</v>
      </c>
      <c r="T96" s="160" t="s">
        <v>141</v>
      </c>
      <c r="U96" s="160">
        <v>0.31000000000000005</v>
      </c>
      <c r="V96" s="160">
        <f>ROUND(E96*U96,2)</f>
        <v>0.62</v>
      </c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142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>
      <c r="A97" s="178">
        <v>60</v>
      </c>
      <c r="B97" s="179" t="s">
        <v>499</v>
      </c>
      <c r="C97" s="188" t="s">
        <v>500</v>
      </c>
      <c r="D97" s="180" t="s">
        <v>139</v>
      </c>
      <c r="E97" s="181">
        <v>2</v>
      </c>
      <c r="F97" s="182"/>
      <c r="G97" s="183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15</v>
      </c>
      <c r="M97" s="160">
        <f>G97*(1+L97/100)</f>
        <v>0</v>
      </c>
      <c r="N97" s="160">
        <v>3.7000000000000005E-4</v>
      </c>
      <c r="O97" s="160">
        <f>ROUND(E97*N97,2)</f>
        <v>0</v>
      </c>
      <c r="P97" s="160">
        <v>0</v>
      </c>
      <c r="Q97" s="160">
        <f>ROUND(E97*P97,2)</f>
        <v>0</v>
      </c>
      <c r="R97" s="160"/>
      <c r="S97" s="160" t="s">
        <v>140</v>
      </c>
      <c r="T97" s="160" t="s">
        <v>141</v>
      </c>
      <c r="U97" s="160">
        <v>0.20600000000000002</v>
      </c>
      <c r="V97" s="160">
        <f>ROUND(E97*U97,2)</f>
        <v>0.41</v>
      </c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142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>
      <c r="A98" s="178">
        <v>61</v>
      </c>
      <c r="B98" s="179" t="s">
        <v>501</v>
      </c>
      <c r="C98" s="188" t="s">
        <v>502</v>
      </c>
      <c r="D98" s="180" t="s">
        <v>145</v>
      </c>
      <c r="E98" s="181">
        <v>1</v>
      </c>
      <c r="F98" s="182"/>
      <c r="G98" s="183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15</v>
      </c>
      <c r="M98" s="160">
        <f>G98*(1+L98/100)</f>
        <v>0</v>
      </c>
      <c r="N98" s="160">
        <v>0</v>
      </c>
      <c r="O98" s="160">
        <f>ROUND(E98*N98,2)</f>
        <v>0</v>
      </c>
      <c r="P98" s="160">
        <v>0</v>
      </c>
      <c r="Q98" s="160">
        <f>ROUND(E98*P98,2)</f>
        <v>0</v>
      </c>
      <c r="R98" s="160"/>
      <c r="S98" s="160" t="s">
        <v>146</v>
      </c>
      <c r="T98" s="160" t="s">
        <v>141</v>
      </c>
      <c r="U98" s="160">
        <v>0</v>
      </c>
      <c r="V98" s="160">
        <f>ROUND(E98*U98,2)</f>
        <v>0</v>
      </c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142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>
      <c r="A99" s="166" t="s">
        <v>135</v>
      </c>
      <c r="B99" s="167" t="s">
        <v>89</v>
      </c>
      <c r="C99" s="187" t="s">
        <v>90</v>
      </c>
      <c r="D99" s="168"/>
      <c r="E99" s="169"/>
      <c r="F99" s="170"/>
      <c r="G99" s="171">
        <f>SUMIF(AG100:AG101,"&lt;&gt;NOR",G100:G101)</f>
        <v>0</v>
      </c>
      <c r="H99" s="165"/>
      <c r="I99" s="165">
        <f>SUM(I100:I101)</f>
        <v>0</v>
      </c>
      <c r="J99" s="165"/>
      <c r="K99" s="165">
        <f>SUM(K100:K101)</f>
        <v>0</v>
      </c>
      <c r="L99" s="165"/>
      <c r="M99" s="165">
        <f>SUM(M100:M101)</f>
        <v>0</v>
      </c>
      <c r="N99" s="165"/>
      <c r="O99" s="165">
        <f>SUM(O100:O101)</f>
        <v>0</v>
      </c>
      <c r="P99" s="165"/>
      <c r="Q99" s="165">
        <f>SUM(Q100:Q101)</f>
        <v>0</v>
      </c>
      <c r="R99" s="165"/>
      <c r="S99" s="165"/>
      <c r="T99" s="165"/>
      <c r="U99" s="165"/>
      <c r="V99" s="165">
        <f>SUM(V100:V101)</f>
        <v>1.04</v>
      </c>
      <c r="W99" s="165"/>
      <c r="AG99" t="s">
        <v>136</v>
      </c>
    </row>
    <row r="100" spans="1:60" outlineLevel="1">
      <c r="A100" s="178">
        <v>62</v>
      </c>
      <c r="B100" s="179" t="s">
        <v>503</v>
      </c>
      <c r="C100" s="188" t="s">
        <v>504</v>
      </c>
      <c r="D100" s="180" t="s">
        <v>139</v>
      </c>
      <c r="E100" s="181">
        <v>4</v>
      </c>
      <c r="F100" s="182"/>
      <c r="G100" s="183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15</v>
      </c>
      <c r="M100" s="160">
        <f>G100*(1+L100/100)</f>
        <v>0</v>
      </c>
      <c r="N100" s="160">
        <v>9.0000000000000006E-5</v>
      </c>
      <c r="O100" s="160">
        <f>ROUND(E100*N100,2)</f>
        <v>0</v>
      </c>
      <c r="P100" s="160">
        <v>0</v>
      </c>
      <c r="Q100" s="160">
        <f>ROUND(E100*P100,2)</f>
        <v>0</v>
      </c>
      <c r="R100" s="160"/>
      <c r="S100" s="160" t="s">
        <v>140</v>
      </c>
      <c r="T100" s="160" t="s">
        <v>141</v>
      </c>
      <c r="U100" s="160">
        <v>0.18000000000000002</v>
      </c>
      <c r="V100" s="160">
        <f>ROUND(E100*U100,2)</f>
        <v>0.72</v>
      </c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142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>
      <c r="A101" s="178">
        <v>63</v>
      </c>
      <c r="B101" s="179" t="s">
        <v>505</v>
      </c>
      <c r="C101" s="188" t="s">
        <v>506</v>
      </c>
      <c r="D101" s="180" t="s">
        <v>139</v>
      </c>
      <c r="E101" s="181">
        <v>1</v>
      </c>
      <c r="F101" s="182"/>
      <c r="G101" s="183">
        <f>ROUND(E101*F101,2)</f>
        <v>0</v>
      </c>
      <c r="H101" s="161"/>
      <c r="I101" s="160">
        <f>ROUND(E101*H101,2)</f>
        <v>0</v>
      </c>
      <c r="J101" s="161"/>
      <c r="K101" s="160">
        <f>ROUND(E101*J101,2)</f>
        <v>0</v>
      </c>
      <c r="L101" s="160">
        <v>15</v>
      </c>
      <c r="M101" s="160">
        <f>G101*(1+L101/100)</f>
        <v>0</v>
      </c>
      <c r="N101" s="160">
        <v>6.9000000000000008E-4</v>
      </c>
      <c r="O101" s="160">
        <f>ROUND(E101*N101,2)</f>
        <v>0</v>
      </c>
      <c r="P101" s="160">
        <v>0</v>
      </c>
      <c r="Q101" s="160">
        <f>ROUND(E101*P101,2)</f>
        <v>0</v>
      </c>
      <c r="R101" s="160"/>
      <c r="S101" s="160" t="s">
        <v>140</v>
      </c>
      <c r="T101" s="160" t="s">
        <v>141</v>
      </c>
      <c r="U101" s="160">
        <v>0.32100000000000001</v>
      </c>
      <c r="V101" s="160">
        <f>ROUND(E101*U101,2)</f>
        <v>0.32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142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>
      <c r="A102" s="166" t="s">
        <v>135</v>
      </c>
      <c r="B102" s="167" t="s">
        <v>95</v>
      </c>
      <c r="C102" s="187" t="s">
        <v>96</v>
      </c>
      <c r="D102" s="168"/>
      <c r="E102" s="169"/>
      <c r="F102" s="170"/>
      <c r="G102" s="171">
        <f>SUMIF(AG103:AG104,"&lt;&gt;NOR",G103:G104)</f>
        <v>0</v>
      </c>
      <c r="H102" s="165"/>
      <c r="I102" s="165">
        <f>SUM(I103:I104)</f>
        <v>0</v>
      </c>
      <c r="J102" s="165"/>
      <c r="K102" s="165">
        <f>SUM(K103:K104)</f>
        <v>0</v>
      </c>
      <c r="L102" s="165"/>
      <c r="M102" s="165">
        <f>SUM(M103:M104)</f>
        <v>0</v>
      </c>
      <c r="N102" s="165"/>
      <c r="O102" s="165">
        <f>SUM(O103:O104)</f>
        <v>0</v>
      </c>
      <c r="P102" s="165"/>
      <c r="Q102" s="165">
        <f>SUM(Q103:Q104)</f>
        <v>0.51</v>
      </c>
      <c r="R102" s="165"/>
      <c r="S102" s="165"/>
      <c r="T102" s="165"/>
      <c r="U102" s="165"/>
      <c r="V102" s="165">
        <f>SUM(V103:V104)</f>
        <v>3.23</v>
      </c>
      <c r="W102" s="165"/>
      <c r="AG102" t="s">
        <v>136</v>
      </c>
    </row>
    <row r="103" spans="1:60" outlineLevel="1">
      <c r="A103" s="178">
        <v>64</v>
      </c>
      <c r="B103" s="179" t="s">
        <v>507</v>
      </c>
      <c r="C103" s="188" t="s">
        <v>508</v>
      </c>
      <c r="D103" s="180" t="s">
        <v>139</v>
      </c>
      <c r="E103" s="181">
        <v>1</v>
      </c>
      <c r="F103" s="182"/>
      <c r="G103" s="183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15</v>
      </c>
      <c r="M103" s="160">
        <f>G103*(1+L103/100)</f>
        <v>0</v>
      </c>
      <c r="N103" s="160">
        <v>0</v>
      </c>
      <c r="O103" s="160">
        <f>ROUND(E103*N103,2)</f>
        <v>0</v>
      </c>
      <c r="P103" s="160">
        <v>0.51196000000000008</v>
      </c>
      <c r="Q103" s="160">
        <f>ROUND(E103*P103,2)</f>
        <v>0.51</v>
      </c>
      <c r="R103" s="160"/>
      <c r="S103" s="160" t="s">
        <v>140</v>
      </c>
      <c r="T103" s="160" t="s">
        <v>141</v>
      </c>
      <c r="U103" s="160">
        <v>2.4780000000000002</v>
      </c>
      <c r="V103" s="160">
        <f>ROUND(E103*U103,2)</f>
        <v>2.48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142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>
      <c r="A104" s="178">
        <v>65</v>
      </c>
      <c r="B104" s="179" t="s">
        <v>509</v>
      </c>
      <c r="C104" s="188" t="s">
        <v>510</v>
      </c>
      <c r="D104" s="180" t="s">
        <v>139</v>
      </c>
      <c r="E104" s="181">
        <v>1</v>
      </c>
      <c r="F104" s="182"/>
      <c r="G104" s="183">
        <f>ROUND(E104*F104,2)</f>
        <v>0</v>
      </c>
      <c r="H104" s="161"/>
      <c r="I104" s="160">
        <f>ROUND(E104*H104,2)</f>
        <v>0</v>
      </c>
      <c r="J104" s="161"/>
      <c r="K104" s="160">
        <f>ROUND(E104*J104,2)</f>
        <v>0</v>
      </c>
      <c r="L104" s="160">
        <v>15</v>
      </c>
      <c r="M104" s="160">
        <f>G104*(1+L104/100)</f>
        <v>0</v>
      </c>
      <c r="N104" s="160">
        <v>0</v>
      </c>
      <c r="O104" s="160">
        <f>ROUND(E104*N104,2)</f>
        <v>0</v>
      </c>
      <c r="P104" s="160">
        <v>0</v>
      </c>
      <c r="Q104" s="160">
        <f>ROUND(E104*P104,2)</f>
        <v>0</v>
      </c>
      <c r="R104" s="160"/>
      <c r="S104" s="160" t="s">
        <v>140</v>
      </c>
      <c r="T104" s="160" t="s">
        <v>141</v>
      </c>
      <c r="U104" s="160">
        <v>0.75</v>
      </c>
      <c r="V104" s="160">
        <f>ROUND(E104*U104,2)</f>
        <v>0.75</v>
      </c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142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>
      <c r="A105" s="166" t="s">
        <v>135</v>
      </c>
      <c r="B105" s="167" t="s">
        <v>101</v>
      </c>
      <c r="C105" s="187" t="s">
        <v>102</v>
      </c>
      <c r="D105" s="168"/>
      <c r="E105" s="169"/>
      <c r="F105" s="170"/>
      <c r="G105" s="171">
        <f>SUMIF(AG106:AG108,"&lt;&gt;NOR",G106:G108)</f>
        <v>0</v>
      </c>
      <c r="H105" s="165"/>
      <c r="I105" s="165">
        <f>SUM(I106:I108)</f>
        <v>0</v>
      </c>
      <c r="J105" s="165"/>
      <c r="K105" s="165">
        <f>SUM(K106:K108)</f>
        <v>0</v>
      </c>
      <c r="L105" s="165"/>
      <c r="M105" s="165">
        <f>SUM(M106:M108)</f>
        <v>0</v>
      </c>
      <c r="N105" s="165"/>
      <c r="O105" s="165">
        <f>SUM(O106:O108)</f>
        <v>0.04</v>
      </c>
      <c r="P105" s="165"/>
      <c r="Q105" s="165">
        <f>SUM(Q106:Q108)</f>
        <v>0</v>
      </c>
      <c r="R105" s="165"/>
      <c r="S105" s="165"/>
      <c r="T105" s="165"/>
      <c r="U105" s="165"/>
      <c r="V105" s="165">
        <f>SUM(V106:V108)</f>
        <v>2.4099999999999997</v>
      </c>
      <c r="W105" s="165"/>
      <c r="AG105" t="s">
        <v>136</v>
      </c>
    </row>
    <row r="106" spans="1:60" ht="22.5" outlineLevel="1">
      <c r="A106" s="178">
        <v>66</v>
      </c>
      <c r="B106" s="179" t="s">
        <v>511</v>
      </c>
      <c r="C106" s="188" t="s">
        <v>512</v>
      </c>
      <c r="D106" s="180" t="s">
        <v>159</v>
      </c>
      <c r="E106" s="181">
        <v>2.9000000000000004</v>
      </c>
      <c r="F106" s="182"/>
      <c r="G106" s="183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15</v>
      </c>
      <c r="M106" s="160">
        <f>G106*(1+L106/100)</f>
        <v>0</v>
      </c>
      <c r="N106" s="160">
        <v>2.1000000000000001E-4</v>
      </c>
      <c r="O106" s="160">
        <f>ROUND(E106*N106,2)</f>
        <v>0</v>
      </c>
      <c r="P106" s="160">
        <v>0</v>
      </c>
      <c r="Q106" s="160">
        <f>ROUND(E106*P106,2)</f>
        <v>0</v>
      </c>
      <c r="R106" s="160"/>
      <c r="S106" s="160" t="s">
        <v>140</v>
      </c>
      <c r="T106" s="160" t="s">
        <v>141</v>
      </c>
      <c r="U106" s="160">
        <v>0.05</v>
      </c>
      <c r="V106" s="160">
        <f>ROUND(E106*U106,2)</f>
        <v>0.15</v>
      </c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142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>
      <c r="A107" s="178">
        <v>67</v>
      </c>
      <c r="B107" s="179" t="s">
        <v>513</v>
      </c>
      <c r="C107" s="188" t="s">
        <v>514</v>
      </c>
      <c r="D107" s="180" t="s">
        <v>154</v>
      </c>
      <c r="E107" s="181">
        <v>6</v>
      </c>
      <c r="F107" s="182"/>
      <c r="G107" s="183">
        <f>ROUND(E107*F107,2)</f>
        <v>0</v>
      </c>
      <c r="H107" s="161"/>
      <c r="I107" s="160">
        <f>ROUND(E107*H107,2)</f>
        <v>0</v>
      </c>
      <c r="J107" s="161"/>
      <c r="K107" s="160">
        <f>ROUND(E107*J107,2)</f>
        <v>0</v>
      </c>
      <c r="L107" s="160">
        <v>15</v>
      </c>
      <c r="M107" s="160">
        <f>G107*(1+L107/100)</f>
        <v>0</v>
      </c>
      <c r="N107" s="160">
        <v>6.0800000000000003E-3</v>
      </c>
      <c r="O107" s="160">
        <f>ROUND(E107*N107,2)</f>
        <v>0.04</v>
      </c>
      <c r="P107" s="160">
        <v>0</v>
      </c>
      <c r="Q107" s="160">
        <f>ROUND(E107*P107,2)</f>
        <v>0</v>
      </c>
      <c r="R107" s="160"/>
      <c r="S107" s="160" t="s">
        <v>140</v>
      </c>
      <c r="T107" s="160" t="s">
        <v>141</v>
      </c>
      <c r="U107" s="160">
        <v>0.377</v>
      </c>
      <c r="V107" s="160">
        <f>ROUND(E107*U107,2)</f>
        <v>2.2599999999999998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142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>
      <c r="A108" s="178">
        <v>68</v>
      </c>
      <c r="B108" s="179" t="s">
        <v>59</v>
      </c>
      <c r="C108" s="188" t="s">
        <v>515</v>
      </c>
      <c r="D108" s="180" t="s">
        <v>516</v>
      </c>
      <c r="E108" s="181">
        <v>2.9000000000000004</v>
      </c>
      <c r="F108" s="182"/>
      <c r="G108" s="183">
        <f>ROUND(E108*F108,2)</f>
        <v>0</v>
      </c>
      <c r="H108" s="161"/>
      <c r="I108" s="160">
        <f>ROUND(E108*H108,2)</f>
        <v>0</v>
      </c>
      <c r="J108" s="161"/>
      <c r="K108" s="160">
        <f>ROUND(E108*J108,2)</f>
        <v>0</v>
      </c>
      <c r="L108" s="160">
        <v>15</v>
      </c>
      <c r="M108" s="160">
        <f>G108*(1+L108/100)</f>
        <v>0</v>
      </c>
      <c r="N108" s="160">
        <v>0</v>
      </c>
      <c r="O108" s="160">
        <f>ROUND(E108*N108,2)</f>
        <v>0</v>
      </c>
      <c r="P108" s="160">
        <v>0</v>
      </c>
      <c r="Q108" s="160">
        <f>ROUND(E108*P108,2)</f>
        <v>0</v>
      </c>
      <c r="R108" s="160"/>
      <c r="S108" s="160" t="s">
        <v>146</v>
      </c>
      <c r="T108" s="160" t="s">
        <v>141</v>
      </c>
      <c r="U108" s="160">
        <v>0</v>
      </c>
      <c r="V108" s="160">
        <f>ROUND(E108*U108,2)</f>
        <v>0</v>
      </c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142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>
      <c r="A109" s="166" t="s">
        <v>135</v>
      </c>
      <c r="B109" s="167" t="s">
        <v>103</v>
      </c>
      <c r="C109" s="187" t="s">
        <v>104</v>
      </c>
      <c r="D109" s="168"/>
      <c r="E109" s="169"/>
      <c r="F109" s="170"/>
      <c r="G109" s="171">
        <f>SUMIF(AG110:AG110,"&lt;&gt;NOR",G110:G110)</f>
        <v>0</v>
      </c>
      <c r="H109" s="165"/>
      <c r="I109" s="165">
        <f>SUM(I110:I110)</f>
        <v>0</v>
      </c>
      <c r="J109" s="165"/>
      <c r="K109" s="165">
        <f>SUM(K110:K110)</f>
        <v>0</v>
      </c>
      <c r="L109" s="165"/>
      <c r="M109" s="165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5"/>
      <c r="S109" s="165"/>
      <c r="T109" s="165"/>
      <c r="U109" s="165"/>
      <c r="V109" s="165">
        <f>SUM(V110:V110)</f>
        <v>0.55000000000000004</v>
      </c>
      <c r="W109" s="165"/>
      <c r="AG109" t="s">
        <v>136</v>
      </c>
    </row>
    <row r="110" spans="1:60" outlineLevel="1">
      <c r="A110" s="178">
        <v>69</v>
      </c>
      <c r="B110" s="179" t="s">
        <v>517</v>
      </c>
      <c r="C110" s="188" t="s">
        <v>518</v>
      </c>
      <c r="D110" s="180" t="s">
        <v>154</v>
      </c>
      <c r="E110" s="181">
        <v>5</v>
      </c>
      <c r="F110" s="182"/>
      <c r="G110" s="183">
        <f>ROUND(E110*F110,2)</f>
        <v>0</v>
      </c>
      <c r="H110" s="161"/>
      <c r="I110" s="160">
        <f>ROUND(E110*H110,2)</f>
        <v>0</v>
      </c>
      <c r="J110" s="161"/>
      <c r="K110" s="160">
        <f>ROUND(E110*J110,2)</f>
        <v>0</v>
      </c>
      <c r="L110" s="160">
        <v>15</v>
      </c>
      <c r="M110" s="160">
        <f>G110*(1+L110/100)</f>
        <v>0</v>
      </c>
      <c r="N110" s="160">
        <v>9.0000000000000006E-5</v>
      </c>
      <c r="O110" s="160">
        <f>ROUND(E110*N110,2)</f>
        <v>0</v>
      </c>
      <c r="P110" s="160">
        <v>0</v>
      </c>
      <c r="Q110" s="160">
        <f>ROUND(E110*P110,2)</f>
        <v>0</v>
      </c>
      <c r="R110" s="160"/>
      <c r="S110" s="160" t="s">
        <v>519</v>
      </c>
      <c r="T110" s="160" t="s">
        <v>141</v>
      </c>
      <c r="U110" s="160">
        <v>0.11</v>
      </c>
      <c r="V110" s="160">
        <f>ROUND(E110*U110,2)</f>
        <v>0.55000000000000004</v>
      </c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142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>
      <c r="A111" s="166" t="s">
        <v>135</v>
      </c>
      <c r="B111" s="167" t="s">
        <v>105</v>
      </c>
      <c r="C111" s="187" t="s">
        <v>106</v>
      </c>
      <c r="D111" s="168"/>
      <c r="E111" s="169"/>
      <c r="F111" s="170"/>
      <c r="G111" s="171">
        <f>SUMIF(AG112:AG113,"&lt;&gt;NOR",G112:G113)</f>
        <v>0</v>
      </c>
      <c r="H111" s="165"/>
      <c r="I111" s="165">
        <f>SUM(I112:I113)</f>
        <v>0</v>
      </c>
      <c r="J111" s="165"/>
      <c r="K111" s="165">
        <f>SUM(K112:K113)</f>
        <v>0</v>
      </c>
      <c r="L111" s="165"/>
      <c r="M111" s="165">
        <f>SUM(M112:M113)</f>
        <v>0</v>
      </c>
      <c r="N111" s="165"/>
      <c r="O111" s="165">
        <f>SUM(O112:O113)</f>
        <v>0</v>
      </c>
      <c r="P111" s="165"/>
      <c r="Q111" s="165">
        <f>SUM(Q112:Q113)</f>
        <v>0</v>
      </c>
      <c r="R111" s="165"/>
      <c r="S111" s="165"/>
      <c r="T111" s="165"/>
      <c r="U111" s="165"/>
      <c r="V111" s="165">
        <f>SUM(V112:V113)</f>
        <v>0</v>
      </c>
      <c r="W111" s="165"/>
      <c r="AG111" t="s">
        <v>136</v>
      </c>
    </row>
    <row r="112" spans="1:60" ht="22.5" outlineLevel="1">
      <c r="A112" s="178">
        <v>70</v>
      </c>
      <c r="B112" s="179" t="s">
        <v>520</v>
      </c>
      <c r="C112" s="188" t="s">
        <v>521</v>
      </c>
      <c r="D112" s="180" t="s">
        <v>522</v>
      </c>
      <c r="E112" s="181">
        <v>1</v>
      </c>
      <c r="F112" s="182"/>
      <c r="G112" s="183">
        <f>ROUND(E112*F112,2)</f>
        <v>0</v>
      </c>
      <c r="H112" s="161"/>
      <c r="I112" s="160">
        <f>ROUND(E112*H112,2)</f>
        <v>0</v>
      </c>
      <c r="J112" s="161"/>
      <c r="K112" s="160">
        <f>ROUND(E112*J112,2)</f>
        <v>0</v>
      </c>
      <c r="L112" s="160">
        <v>15</v>
      </c>
      <c r="M112" s="160">
        <f>G112*(1+L112/100)</f>
        <v>0</v>
      </c>
      <c r="N112" s="160">
        <v>0</v>
      </c>
      <c r="O112" s="160">
        <f>ROUND(E112*N112,2)</f>
        <v>0</v>
      </c>
      <c r="P112" s="160">
        <v>0</v>
      </c>
      <c r="Q112" s="160">
        <f>ROUND(E112*P112,2)</f>
        <v>0</v>
      </c>
      <c r="R112" s="160"/>
      <c r="S112" s="160" t="s">
        <v>146</v>
      </c>
      <c r="T112" s="160" t="s">
        <v>141</v>
      </c>
      <c r="U112" s="160">
        <v>0</v>
      </c>
      <c r="V112" s="160">
        <f>ROUND(E112*U112,2)</f>
        <v>0</v>
      </c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523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>
      <c r="A113" s="178">
        <v>71</v>
      </c>
      <c r="B113" s="179" t="s">
        <v>524</v>
      </c>
      <c r="C113" s="188" t="s">
        <v>525</v>
      </c>
      <c r="D113" s="180" t="s">
        <v>522</v>
      </c>
      <c r="E113" s="181">
        <v>1</v>
      </c>
      <c r="F113" s="182"/>
      <c r="G113" s="183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15</v>
      </c>
      <c r="M113" s="160">
        <f>G113*(1+L113/100)</f>
        <v>0</v>
      </c>
      <c r="N113" s="160">
        <v>0</v>
      </c>
      <c r="O113" s="160">
        <f>ROUND(E113*N113,2)</f>
        <v>0</v>
      </c>
      <c r="P113" s="160">
        <v>0</v>
      </c>
      <c r="Q113" s="160">
        <f>ROUND(E113*P113,2)</f>
        <v>0</v>
      </c>
      <c r="R113" s="160"/>
      <c r="S113" s="160" t="s">
        <v>146</v>
      </c>
      <c r="T113" s="160" t="s">
        <v>141</v>
      </c>
      <c r="U113" s="160">
        <v>0</v>
      </c>
      <c r="V113" s="160">
        <f>ROUND(E113*U113,2)</f>
        <v>0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523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>
      <c r="A114" s="166" t="s">
        <v>135</v>
      </c>
      <c r="B114" s="167" t="s">
        <v>109</v>
      </c>
      <c r="C114" s="187" t="s">
        <v>29</v>
      </c>
      <c r="D114" s="168"/>
      <c r="E114" s="169"/>
      <c r="F114" s="170"/>
      <c r="G114" s="171">
        <f>SUMIF(AG115:AG118,"&lt;&gt;NOR",G115:G118)</f>
        <v>0</v>
      </c>
      <c r="H114" s="165"/>
      <c r="I114" s="165">
        <f>SUM(I115:I118)</f>
        <v>0</v>
      </c>
      <c r="J114" s="165"/>
      <c r="K114" s="165">
        <f>SUM(K115:K118)</f>
        <v>0</v>
      </c>
      <c r="L114" s="165"/>
      <c r="M114" s="165">
        <f>SUM(M115:M118)</f>
        <v>0</v>
      </c>
      <c r="N114" s="165"/>
      <c r="O114" s="165">
        <f>SUM(O115:O118)</f>
        <v>0</v>
      </c>
      <c r="P114" s="165"/>
      <c r="Q114" s="165">
        <f>SUM(Q115:Q118)</f>
        <v>0</v>
      </c>
      <c r="R114" s="165"/>
      <c r="S114" s="165"/>
      <c r="T114" s="165"/>
      <c r="U114" s="165"/>
      <c r="V114" s="165">
        <f>SUM(V115:V118)</f>
        <v>0</v>
      </c>
      <c r="W114" s="165"/>
      <c r="AG114" t="s">
        <v>136</v>
      </c>
    </row>
    <row r="115" spans="1:60" outlineLevel="1">
      <c r="A115" s="172">
        <v>72</v>
      </c>
      <c r="B115" s="173" t="s">
        <v>345</v>
      </c>
      <c r="C115" s="189" t="s">
        <v>346</v>
      </c>
      <c r="D115" s="174" t="s">
        <v>347</v>
      </c>
      <c r="E115" s="175">
        <v>1</v>
      </c>
      <c r="F115" s="176"/>
      <c r="G115" s="177">
        <f>ROUND(E115*F115,2)</f>
        <v>0</v>
      </c>
      <c r="H115" s="161"/>
      <c r="I115" s="160">
        <f>ROUND(E115*H115,2)</f>
        <v>0</v>
      </c>
      <c r="J115" s="161"/>
      <c r="K115" s="160">
        <f>ROUND(E115*J115,2)</f>
        <v>0</v>
      </c>
      <c r="L115" s="160">
        <v>15</v>
      </c>
      <c r="M115" s="160">
        <f>G115*(1+L115/100)</f>
        <v>0</v>
      </c>
      <c r="N115" s="160">
        <v>0</v>
      </c>
      <c r="O115" s="160">
        <f>ROUND(E115*N115,2)</f>
        <v>0</v>
      </c>
      <c r="P115" s="160">
        <v>0</v>
      </c>
      <c r="Q115" s="160">
        <f>ROUND(E115*P115,2)</f>
        <v>0</v>
      </c>
      <c r="R115" s="160"/>
      <c r="S115" s="160" t="s">
        <v>140</v>
      </c>
      <c r="T115" s="160" t="s">
        <v>141</v>
      </c>
      <c r="U115" s="160">
        <v>0</v>
      </c>
      <c r="V115" s="160">
        <f>ROUND(E115*U115,2)</f>
        <v>0</v>
      </c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348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>
      <c r="A116" s="157"/>
      <c r="B116" s="158"/>
      <c r="C116" s="245" t="s">
        <v>349</v>
      </c>
      <c r="D116" s="246"/>
      <c r="E116" s="246"/>
      <c r="F116" s="246"/>
      <c r="G116" s="246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203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>
      <c r="A117" s="172">
        <v>73</v>
      </c>
      <c r="B117" s="173" t="s">
        <v>355</v>
      </c>
      <c r="C117" s="189" t="s">
        <v>356</v>
      </c>
      <c r="D117" s="174" t="s">
        <v>347</v>
      </c>
      <c r="E117" s="175">
        <v>1</v>
      </c>
      <c r="F117" s="176"/>
      <c r="G117" s="177">
        <f>ROUND(E117*F117,2)</f>
        <v>0</v>
      </c>
      <c r="H117" s="161"/>
      <c r="I117" s="160">
        <f>ROUND(E117*H117,2)</f>
        <v>0</v>
      </c>
      <c r="J117" s="161"/>
      <c r="K117" s="160">
        <f>ROUND(E117*J117,2)</f>
        <v>0</v>
      </c>
      <c r="L117" s="160">
        <v>15</v>
      </c>
      <c r="M117" s="160">
        <f>G117*(1+L117/100)</f>
        <v>0</v>
      </c>
      <c r="N117" s="160">
        <v>0</v>
      </c>
      <c r="O117" s="160">
        <f>ROUND(E117*N117,2)</f>
        <v>0</v>
      </c>
      <c r="P117" s="160">
        <v>0</v>
      </c>
      <c r="Q117" s="160">
        <f>ROUND(E117*P117,2)</f>
        <v>0</v>
      </c>
      <c r="R117" s="160"/>
      <c r="S117" s="160" t="s">
        <v>140</v>
      </c>
      <c r="T117" s="160" t="s">
        <v>141</v>
      </c>
      <c r="U117" s="160">
        <v>0</v>
      </c>
      <c r="V117" s="160">
        <f>ROUND(E117*U117,2)</f>
        <v>0</v>
      </c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348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>
      <c r="A118" s="157"/>
      <c r="B118" s="158"/>
      <c r="C118" s="245" t="s">
        <v>357</v>
      </c>
      <c r="D118" s="246"/>
      <c r="E118" s="246"/>
      <c r="F118" s="246"/>
      <c r="G118" s="246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203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85" t="str">
        <f>C118</f>
        <v>Náklady zhotovitele, které vzniknou v souvislosti s povinnostmi zhotovitele při předání a převzetí díla.</v>
      </c>
      <c r="BB118" s="150"/>
      <c r="BC118" s="150"/>
      <c r="BD118" s="150"/>
      <c r="BE118" s="150"/>
      <c r="BF118" s="150"/>
      <c r="BG118" s="150"/>
      <c r="BH118" s="150"/>
    </row>
    <row r="119" spans="1:60">
      <c r="A119" s="5"/>
      <c r="B119" s="6"/>
      <c r="C119" s="192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v>15</v>
      </c>
      <c r="AF119">
        <v>21</v>
      </c>
    </row>
    <row r="120" spans="1:60">
      <c r="A120" s="153"/>
      <c r="B120" s="154" t="s">
        <v>31</v>
      </c>
      <c r="C120" s="193"/>
      <c r="D120" s="155"/>
      <c r="E120" s="156"/>
      <c r="F120" s="156"/>
      <c r="G120" s="186">
        <f>G8+G11+G14+G16+G19+G33+G52+G88+G99+G102+G105+G109+G111+G114</f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f>SUMIF(L7:L118,AE119,G7:G118)</f>
        <v>0</v>
      </c>
      <c r="AF120">
        <f>SUMIF(L7:L118,AF119,G7:G118)</f>
        <v>0</v>
      </c>
      <c r="AG120" t="s">
        <v>361</v>
      </c>
    </row>
    <row r="121" spans="1:60">
      <c r="A121" s="5"/>
      <c r="B121" s="6"/>
      <c r="C121" s="192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>
      <c r="A122" s="5"/>
      <c r="B122" s="6"/>
      <c r="C122" s="192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>
      <c r="A123" s="256" t="s">
        <v>362</v>
      </c>
      <c r="B123" s="256"/>
      <c r="C123" s="257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>
      <c r="A124" s="258"/>
      <c r="B124" s="259"/>
      <c r="C124" s="260"/>
      <c r="D124" s="259"/>
      <c r="E124" s="259"/>
      <c r="F124" s="259"/>
      <c r="G124" s="261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G124" t="s">
        <v>363</v>
      </c>
    </row>
    <row r="125" spans="1:60">
      <c r="A125" s="262"/>
      <c r="B125" s="263"/>
      <c r="C125" s="264"/>
      <c r="D125" s="263"/>
      <c r="E125" s="263"/>
      <c r="F125" s="263"/>
      <c r="G125" s="26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>
      <c r="A126" s="262"/>
      <c r="B126" s="263"/>
      <c r="C126" s="264"/>
      <c r="D126" s="263"/>
      <c r="E126" s="263"/>
      <c r="F126" s="263"/>
      <c r="G126" s="26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62"/>
      <c r="B127" s="263"/>
      <c r="C127" s="264"/>
      <c r="D127" s="263"/>
      <c r="E127" s="263"/>
      <c r="F127" s="263"/>
      <c r="G127" s="26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6"/>
      <c r="B128" s="267"/>
      <c r="C128" s="268"/>
      <c r="D128" s="267"/>
      <c r="E128" s="267"/>
      <c r="F128" s="267"/>
      <c r="G128" s="26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5"/>
      <c r="B129" s="6"/>
      <c r="C129" s="192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C130" s="194"/>
      <c r="D130" s="141"/>
      <c r="AG130" t="s">
        <v>370</v>
      </c>
    </row>
    <row r="131" spans="1:33">
      <c r="D131" s="141"/>
    </row>
    <row r="132" spans="1:33">
      <c r="D132" s="141"/>
    </row>
    <row r="133" spans="1:33">
      <c r="D133" s="141"/>
    </row>
    <row r="134" spans="1:33">
      <c r="D134" s="141"/>
    </row>
    <row r="135" spans="1:33">
      <c r="D135" s="141"/>
    </row>
    <row r="136" spans="1:33">
      <c r="D136" s="141"/>
    </row>
    <row r="137" spans="1:33">
      <c r="D137" s="141"/>
    </row>
    <row r="138" spans="1:33">
      <c r="D138" s="141"/>
    </row>
    <row r="139" spans="1:33">
      <c r="D139" s="141"/>
    </row>
    <row r="140" spans="1:33">
      <c r="D140" s="141"/>
    </row>
    <row r="141" spans="1:33">
      <c r="D141" s="141"/>
    </row>
    <row r="142" spans="1:33">
      <c r="D142" s="141"/>
    </row>
    <row r="143" spans="1:33">
      <c r="D143" s="141"/>
    </row>
    <row r="144" spans="1:33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mergeCells count="30">
    <mergeCell ref="A124:G128"/>
    <mergeCell ref="C10:G10"/>
    <mergeCell ref="C23:G23"/>
    <mergeCell ref="C24:G24"/>
    <mergeCell ref="C25:G25"/>
    <mergeCell ref="A1:G1"/>
    <mergeCell ref="C2:G2"/>
    <mergeCell ref="C3:G3"/>
    <mergeCell ref="C4:G4"/>
    <mergeCell ref="A123:C123"/>
    <mergeCell ref="C64:G64"/>
    <mergeCell ref="C26:G26"/>
    <mergeCell ref="C29:G29"/>
    <mergeCell ref="C35:G35"/>
    <mergeCell ref="C37:G37"/>
    <mergeCell ref="C39:G39"/>
    <mergeCell ref="C41:G41"/>
    <mergeCell ref="C43:G43"/>
    <mergeCell ref="C58:G58"/>
    <mergeCell ref="C59:G59"/>
    <mergeCell ref="C61:G61"/>
    <mergeCell ref="C62:G62"/>
    <mergeCell ref="C116:G116"/>
    <mergeCell ref="C118:G118"/>
    <mergeCell ref="C66:G66"/>
    <mergeCell ref="C75:G75"/>
    <mergeCell ref="C77:G77"/>
    <mergeCell ref="C90:G90"/>
    <mergeCell ref="C91:G91"/>
    <mergeCell ref="C94:G9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8235 01 Pol</vt:lpstr>
      <vt:lpstr>8235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'8235 01 Pol'!Názvy_tisku</vt:lpstr>
      <vt:lpstr>'8235 02 Pol'!Názvy_tisku</vt:lpstr>
      <vt:lpstr>oadresa</vt:lpstr>
      <vt:lpstr>Stavba!Objednatel</vt:lpstr>
      <vt:lpstr>Stavba!Objekt</vt:lpstr>
      <vt:lpstr>'8235 01 Pol'!Oblast_tisku</vt:lpstr>
      <vt:lpstr>'8235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Svobodová</dc:creator>
  <cp:lastModifiedBy>Svobodová</cp:lastModifiedBy>
  <cp:lastPrinted>2019-04-12T11:12:23Z</cp:lastPrinted>
  <dcterms:created xsi:type="dcterms:W3CDTF">2009-04-08T07:15:50Z</dcterms:created>
  <dcterms:modified xsi:type="dcterms:W3CDTF">2019-04-12T12:29:22Z</dcterms:modified>
</cp:coreProperties>
</file>